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7B115E3C-FF75-4045-9EB5-8F589E668453}" xr6:coauthVersionLast="45" xr6:coauthVersionMax="45" xr10:uidLastSave="{00000000-0000-0000-0000-000000000000}"/>
  <bookViews>
    <workbookView xWindow="-120" yWindow="-120" windowWidth="29040" windowHeight="15840" tabRatio="817" xr2:uid="{00000000-000D-0000-FFFF-FFFF00000000}"/>
  </bookViews>
  <sheets>
    <sheet name="ხელშეკრულებები 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73" i="9" l="1"/>
  <c r="Q1973" i="9"/>
  <c r="M1899" i="9"/>
  <c r="S1881" i="9"/>
  <c r="T1881" i="9"/>
  <c r="R1881" i="9"/>
  <c r="Q1881" i="9"/>
  <c r="P1881" i="9"/>
  <c r="X1881" i="9" s="1"/>
  <c r="O1881" i="9"/>
  <c r="M1887" i="9"/>
  <c r="V1881" i="9" s="1"/>
  <c r="L1887" i="9"/>
  <c r="U1881" i="9" s="1"/>
  <c r="R849" i="9"/>
  <c r="S849" i="9"/>
  <c r="V849" i="9"/>
  <c r="U849" i="9"/>
  <c r="V722" i="9"/>
  <c r="U722" i="9"/>
  <c r="T722" i="9"/>
  <c r="S722" i="9"/>
  <c r="V453" i="9"/>
  <c r="U453" i="9"/>
  <c r="T453" i="9"/>
  <c r="S453" i="9"/>
  <c r="R453" i="9"/>
  <c r="X453" i="9" s="1"/>
  <c r="Q453" i="9"/>
  <c r="X1918" i="9" l="1"/>
  <c r="X1917" i="9"/>
  <c r="X1915" i="9"/>
  <c r="X1914" i="9"/>
  <c r="X1913" i="9"/>
  <c r="X1909" i="9"/>
  <c r="X1905" i="9"/>
  <c r="X1908" i="9"/>
  <c r="X1906" i="9"/>
  <c r="X1894" i="9"/>
  <c r="X1861" i="9"/>
  <c r="G1951" i="9" l="1"/>
  <c r="R1951" i="9"/>
  <c r="X1951" i="9" s="1"/>
  <c r="Q1951" i="9"/>
  <c r="V1599" i="9"/>
  <c r="U1599" i="9"/>
  <c r="W1951" i="9" l="1"/>
  <c r="V1945" i="9"/>
  <c r="U1945" i="9"/>
  <c r="U1942" i="9"/>
  <c r="W1942" i="9" s="1"/>
  <c r="V1942" i="9"/>
  <c r="X1942" i="9" s="1"/>
  <c r="W1945" i="9" l="1"/>
  <c r="X1945" i="9"/>
  <c r="V1944" i="9"/>
  <c r="U1944" i="9"/>
  <c r="V1927" i="9"/>
  <c r="X1927" i="9" s="1"/>
  <c r="U1927" i="9"/>
  <c r="W1927" i="9" s="1"/>
  <c r="U1940" i="9"/>
  <c r="V1940" i="9"/>
  <c r="X1940" i="9" s="1"/>
  <c r="V1895" i="9"/>
  <c r="X1895" i="9" s="1"/>
  <c r="U1895" i="9"/>
  <c r="W1895" i="9" s="1"/>
  <c r="V1941" i="9"/>
  <c r="U1941" i="9"/>
  <c r="W1941" i="9" s="1"/>
  <c r="X1941" i="9" l="1"/>
  <c r="W1944" i="9"/>
  <c r="X1944" i="9"/>
  <c r="G1352" i="9"/>
  <c r="V350" i="9" l="1"/>
  <c r="U350" i="9"/>
  <c r="T350" i="9"/>
  <c r="S350" i="9"/>
  <c r="R350" i="9"/>
  <c r="Q350" i="9"/>
  <c r="P350" i="9"/>
  <c r="O350" i="9"/>
  <c r="V341" i="9"/>
  <c r="U341" i="9"/>
  <c r="T341" i="9"/>
  <c r="S341" i="9"/>
  <c r="R341" i="9"/>
  <c r="Q341" i="9"/>
  <c r="P341" i="9"/>
  <c r="O341" i="9"/>
  <c r="V332" i="9"/>
  <c r="U332" i="9"/>
  <c r="T332" i="9"/>
  <c r="S332" i="9"/>
  <c r="R332" i="9"/>
  <c r="Q332" i="9"/>
  <c r="P332" i="9"/>
  <c r="O332" i="9"/>
  <c r="V323" i="9"/>
  <c r="U323" i="9"/>
  <c r="T323" i="9"/>
  <c r="S323" i="9"/>
  <c r="R323" i="9"/>
  <c r="Q323" i="9"/>
  <c r="P323" i="9"/>
  <c r="O323" i="9"/>
  <c r="W341" i="9" l="1"/>
  <c r="X350" i="9"/>
  <c r="X341" i="9"/>
  <c r="X332" i="9"/>
  <c r="X323" i="9"/>
  <c r="W350" i="9"/>
  <c r="W332" i="9"/>
  <c r="W323" i="9"/>
  <c r="W1940" i="9"/>
  <c r="U1939" i="9" l="1"/>
  <c r="W1939" i="9" s="1"/>
  <c r="V1939" i="9"/>
  <c r="X1939" i="9" s="1"/>
  <c r="V1936" i="9" l="1"/>
  <c r="X1936" i="9" s="1"/>
  <c r="U1936" i="9"/>
  <c r="W1936" i="9" s="1"/>
  <c r="V1938" i="9"/>
  <c r="X1938" i="9" s="1"/>
  <c r="U1938" i="9"/>
  <c r="W1938" i="9" s="1"/>
  <c r="V1937" i="9"/>
  <c r="X1937" i="9" s="1"/>
  <c r="U1937" i="9"/>
  <c r="W1937" i="9" s="1"/>
  <c r="V1935" i="9"/>
  <c r="X1935" i="9" s="1"/>
  <c r="U1935" i="9"/>
  <c r="W1935" i="9" s="1"/>
  <c r="O1466" i="9"/>
  <c r="V287" i="9" l="1"/>
  <c r="U287" i="9"/>
  <c r="T287" i="9"/>
  <c r="S287" i="9"/>
  <c r="R287" i="9"/>
  <c r="Q287" i="9"/>
  <c r="P287" i="9"/>
  <c r="O287" i="9"/>
  <c r="V278" i="9"/>
  <c r="U278" i="9"/>
  <c r="T278" i="9"/>
  <c r="S278" i="9"/>
  <c r="R278" i="9"/>
  <c r="Q278" i="9"/>
  <c r="P278" i="9"/>
  <c r="O278" i="9"/>
  <c r="V269" i="9"/>
  <c r="U269" i="9"/>
  <c r="T269" i="9"/>
  <c r="S269" i="9"/>
  <c r="R269" i="9"/>
  <c r="Q269" i="9"/>
  <c r="P269" i="9"/>
  <c r="O269" i="9"/>
  <c r="W269" i="9" l="1"/>
  <c r="X287" i="9"/>
  <c r="X278" i="9"/>
  <c r="X269" i="9"/>
  <c r="W287" i="9"/>
  <c r="W278" i="9"/>
  <c r="V314" i="9"/>
  <c r="U314" i="9"/>
  <c r="T314" i="9"/>
  <c r="S314" i="9"/>
  <c r="R314" i="9"/>
  <c r="Q314" i="9"/>
  <c r="P314" i="9"/>
  <c r="O314" i="9"/>
  <c r="V305" i="9"/>
  <c r="U305" i="9"/>
  <c r="T305" i="9"/>
  <c r="S305" i="9"/>
  <c r="R305" i="9"/>
  <c r="Q305" i="9"/>
  <c r="P305" i="9"/>
  <c r="O305" i="9"/>
  <c r="X314" i="9" l="1"/>
  <c r="W314" i="9"/>
  <c r="W305" i="9"/>
  <c r="X305" i="9"/>
  <c r="V1352" i="9"/>
  <c r="V1290" i="9" l="1"/>
  <c r="U1290" i="9"/>
  <c r="T1290" i="9"/>
  <c r="S1290" i="9"/>
  <c r="R1290" i="9"/>
  <c r="Q1290" i="9"/>
  <c r="P1290" i="9"/>
  <c r="O1290" i="9"/>
  <c r="V1282" i="9"/>
  <c r="U1282" i="9"/>
  <c r="T1282" i="9"/>
  <c r="S1282" i="9"/>
  <c r="R1282" i="9"/>
  <c r="Q1282" i="9"/>
  <c r="P1282" i="9"/>
  <c r="O1282" i="9"/>
  <c r="W1282" i="9" l="1"/>
  <c r="W1290" i="9"/>
  <c r="X1290" i="9"/>
  <c r="X1282" i="9"/>
  <c r="V1932" i="9"/>
  <c r="X1932" i="9" s="1"/>
  <c r="U1932" i="9"/>
  <c r="W1932" i="9" s="1"/>
  <c r="V1930" i="9"/>
  <c r="X1930" i="9" s="1"/>
  <c r="U1930" i="9"/>
  <c r="W1930" i="9" s="1"/>
  <c r="V1931" i="9"/>
  <c r="X1931" i="9" s="1"/>
  <c r="U1931" i="9"/>
  <c r="W1931" i="9" s="1"/>
  <c r="V296" i="9" l="1"/>
  <c r="U296" i="9"/>
  <c r="T296" i="9"/>
  <c r="S296" i="9"/>
  <c r="R296" i="9"/>
  <c r="Q296" i="9"/>
  <c r="P296" i="9"/>
  <c r="O296" i="9"/>
  <c r="V260" i="9"/>
  <c r="U260" i="9"/>
  <c r="T260" i="9"/>
  <c r="S260" i="9"/>
  <c r="R260" i="9"/>
  <c r="Q260" i="9"/>
  <c r="P260" i="9"/>
  <c r="O260" i="9"/>
  <c r="X296" i="9" l="1"/>
  <c r="W296" i="9"/>
  <c r="X260" i="9"/>
  <c r="W260" i="9"/>
  <c r="V1929" i="9"/>
  <c r="X1929" i="9" s="1"/>
  <c r="U1929" i="9"/>
  <c r="W1929" i="9" s="1"/>
  <c r="M1926" i="9"/>
  <c r="V1926" i="9" s="1"/>
  <c r="X1926" i="9" s="1"/>
  <c r="V1922" i="9"/>
  <c r="X1922" i="9" s="1"/>
  <c r="U1922" i="9"/>
  <c r="W1922" i="9" s="1"/>
  <c r="M1766" i="9" l="1"/>
  <c r="V1950" i="9" l="1"/>
  <c r="X1950" i="9" s="1"/>
  <c r="U1950" i="9"/>
  <c r="W1950" i="9" s="1"/>
  <c r="L1926" i="9"/>
  <c r="U1926" i="9" s="1"/>
  <c r="W1926" i="9" s="1"/>
  <c r="V1274" i="9" l="1"/>
  <c r="U1274" i="9"/>
  <c r="T1274" i="9"/>
  <c r="S1274" i="9"/>
  <c r="R1274" i="9"/>
  <c r="Q1274" i="9"/>
  <c r="P1274" i="9"/>
  <c r="O1274" i="9"/>
  <c r="X1274" i="9" l="1"/>
  <c r="W1274" i="9"/>
  <c r="M1738" i="9"/>
  <c r="V1923" i="9" l="1"/>
  <c r="X1923" i="9" s="1"/>
  <c r="U1923" i="9"/>
  <c r="W1923" i="9" s="1"/>
  <c r="V1925" i="9" l="1"/>
  <c r="X1925" i="9" s="1"/>
  <c r="U1925" i="9"/>
  <c r="W1925" i="9" s="1"/>
  <c r="V250" i="9" l="1"/>
  <c r="U250" i="9"/>
  <c r="T250" i="9"/>
  <c r="S250" i="9"/>
  <c r="R250" i="9"/>
  <c r="Q250" i="9"/>
  <c r="P250" i="9"/>
  <c r="O250" i="9"/>
  <c r="X250" i="9" l="1"/>
  <c r="W250" i="9"/>
  <c r="U1948" i="9"/>
  <c r="U1947" i="9"/>
  <c r="W1947" i="9" l="1"/>
  <c r="X1947" i="9"/>
  <c r="V1949" i="9"/>
  <c r="X1949" i="9" s="1"/>
  <c r="U1949" i="9"/>
  <c r="W1949" i="9" s="1"/>
  <c r="V1924" i="9" l="1"/>
  <c r="X1924" i="9" s="1"/>
  <c r="U1924" i="9"/>
  <c r="W1924" i="9" s="1"/>
  <c r="V1921" i="9" l="1"/>
  <c r="X1921" i="9" s="1"/>
  <c r="U1921" i="9"/>
  <c r="W1921" i="9" s="1"/>
  <c r="V1920" i="9" l="1"/>
  <c r="X1920" i="9" s="1"/>
  <c r="U1920" i="9"/>
  <c r="W1920" i="9" s="1"/>
  <c r="V1919" i="9"/>
  <c r="X1919" i="9" s="1"/>
  <c r="U1919" i="9"/>
  <c r="W1919" i="9" s="1"/>
  <c r="M1728" i="9" l="1"/>
  <c r="M1730" i="9"/>
  <c r="Q1340" i="9" l="1"/>
  <c r="T1340" i="9"/>
  <c r="S1340" i="9"/>
  <c r="R1340" i="9"/>
  <c r="P1340" i="9"/>
  <c r="P369" i="9" l="1"/>
  <c r="S369" i="9"/>
  <c r="Q369" i="9"/>
  <c r="W1905" i="9" l="1"/>
  <c r="V1777" i="9" l="1"/>
  <c r="U1777" i="9"/>
  <c r="T1777" i="9"/>
  <c r="S1777" i="9"/>
  <c r="R1777" i="9"/>
  <c r="Q1777" i="9"/>
  <c r="P1777" i="9"/>
  <c r="O1777" i="9"/>
  <c r="X1777" i="9" l="1"/>
  <c r="W1777" i="9"/>
  <c r="G1910" i="9" l="1"/>
  <c r="V1704" i="9" l="1"/>
  <c r="U1704" i="9"/>
  <c r="T1704" i="9"/>
  <c r="S1704" i="9"/>
  <c r="R1704" i="9"/>
  <c r="Q1704" i="9"/>
  <c r="P1704" i="9"/>
  <c r="O1704" i="9"/>
  <c r="V1712" i="9"/>
  <c r="U1712" i="9"/>
  <c r="T1712" i="9"/>
  <c r="S1712" i="9"/>
  <c r="R1712" i="9"/>
  <c r="Q1712" i="9"/>
  <c r="P1712" i="9"/>
  <c r="O1712" i="9"/>
  <c r="X1712" i="9" l="1"/>
  <c r="W1712" i="9"/>
  <c r="X1704" i="9"/>
  <c r="W1704" i="9"/>
  <c r="W1917" i="9"/>
  <c r="T1917" i="9"/>
  <c r="S1917" i="9"/>
  <c r="W1918" i="9"/>
  <c r="T1918" i="9"/>
  <c r="S1918" i="9"/>
  <c r="T1911" i="9" l="1"/>
  <c r="X1911" i="9" s="1"/>
  <c r="S1911" i="9"/>
  <c r="W1911" i="9" l="1"/>
  <c r="Q650" i="9"/>
  <c r="R650" i="9"/>
  <c r="P650" i="9"/>
  <c r="O650" i="9"/>
  <c r="T1910" i="9"/>
  <c r="X1910" i="9" s="1"/>
  <c r="S1910" i="9"/>
  <c r="W1910" i="9" s="1"/>
  <c r="V1768" i="9"/>
  <c r="U1768" i="9"/>
  <c r="T1768" i="9"/>
  <c r="S1768" i="9"/>
  <c r="R1768" i="9"/>
  <c r="Q1768" i="9"/>
  <c r="P1768" i="9"/>
  <c r="O1768" i="9"/>
  <c r="W1768" i="9" l="1"/>
  <c r="X1768" i="9"/>
  <c r="V1760" i="9"/>
  <c r="U1760" i="9"/>
  <c r="T1760" i="9"/>
  <c r="S1760" i="9"/>
  <c r="R1760" i="9"/>
  <c r="Q1760" i="9"/>
  <c r="P1760" i="9"/>
  <c r="O1760" i="9"/>
  <c r="X1760" i="9" l="1"/>
  <c r="W1760" i="9"/>
  <c r="V1952" i="9"/>
  <c r="U1952" i="9"/>
  <c r="T1952" i="9"/>
  <c r="S1952" i="9"/>
  <c r="R1952" i="9"/>
  <c r="Q1952" i="9"/>
  <c r="P1952" i="9"/>
  <c r="O1952" i="9"/>
  <c r="W1952" i="9" l="1"/>
  <c r="X1952" i="9"/>
  <c r="V1413" i="9"/>
  <c r="U1413" i="9"/>
  <c r="T1413" i="9"/>
  <c r="S1413" i="9"/>
  <c r="R1413" i="9"/>
  <c r="Q1413" i="9"/>
  <c r="P1413" i="9"/>
  <c r="O1413" i="9"/>
  <c r="X1413" i="9" l="1"/>
  <c r="W1413" i="9"/>
  <c r="T1916" i="9"/>
  <c r="X1916" i="9" s="1"/>
  <c r="S1916" i="9"/>
  <c r="W1916" i="9"/>
  <c r="V1752" i="9"/>
  <c r="U1752" i="9"/>
  <c r="T1752" i="9"/>
  <c r="S1752" i="9"/>
  <c r="R1752" i="9"/>
  <c r="Q1752" i="9"/>
  <c r="P1752" i="9"/>
  <c r="O1752" i="9"/>
  <c r="V1740" i="9"/>
  <c r="U1740" i="9"/>
  <c r="T1740" i="9"/>
  <c r="S1740" i="9"/>
  <c r="R1740" i="9"/>
  <c r="Q1740" i="9"/>
  <c r="P1740" i="9"/>
  <c r="O1740" i="9"/>
  <c r="V1732" i="9"/>
  <c r="U1732" i="9"/>
  <c r="T1732" i="9"/>
  <c r="S1732" i="9"/>
  <c r="R1732" i="9"/>
  <c r="Q1732" i="9"/>
  <c r="P1732" i="9"/>
  <c r="O1732" i="9"/>
  <c r="V1720" i="9"/>
  <c r="U1720" i="9"/>
  <c r="T1720" i="9"/>
  <c r="S1720" i="9"/>
  <c r="R1720" i="9"/>
  <c r="Q1720" i="9"/>
  <c r="P1720" i="9"/>
  <c r="O1720" i="9"/>
  <c r="V1696" i="9"/>
  <c r="U1696" i="9"/>
  <c r="T1696" i="9"/>
  <c r="S1696" i="9"/>
  <c r="R1696" i="9"/>
  <c r="Q1696" i="9"/>
  <c r="P1696" i="9"/>
  <c r="O1696" i="9"/>
  <c r="X1720" i="9" l="1"/>
  <c r="W1732" i="9"/>
  <c r="X1732" i="9"/>
  <c r="W1740" i="9"/>
  <c r="W1696" i="9"/>
  <c r="X1740" i="9"/>
  <c r="W1752" i="9"/>
  <c r="X1696" i="9"/>
  <c r="W1720" i="9"/>
  <c r="X1752" i="9"/>
  <c r="W1914" i="9"/>
  <c r="T1914" i="9"/>
  <c r="S1914" i="9"/>
  <c r="V242" i="9" l="1"/>
  <c r="U242" i="9"/>
  <c r="T242" i="9"/>
  <c r="S242" i="9"/>
  <c r="R242" i="9"/>
  <c r="Q242" i="9"/>
  <c r="P242" i="9"/>
  <c r="O242" i="9"/>
  <c r="X242" i="9" l="1"/>
  <c r="W242" i="9"/>
  <c r="V1966" i="9"/>
  <c r="U1966" i="9"/>
  <c r="T1966" i="9"/>
  <c r="S1966" i="9"/>
  <c r="V1973" i="9"/>
  <c r="U1973" i="9"/>
  <c r="T1973" i="9"/>
  <c r="S1973" i="9"/>
  <c r="T1915" i="9" l="1"/>
  <c r="S1915" i="9"/>
  <c r="T1908" i="9"/>
  <c r="S1908" i="9"/>
  <c r="T1912" i="9"/>
  <c r="X1912" i="9" s="1"/>
  <c r="S1912" i="9"/>
  <c r="V1686" i="9" l="1"/>
  <c r="U1686" i="9"/>
  <c r="T1686" i="9"/>
  <c r="S1686" i="9"/>
  <c r="R1686" i="9"/>
  <c r="Q1686" i="9"/>
  <c r="P1686" i="9"/>
  <c r="O1686" i="9"/>
  <c r="X1686" i="9" l="1"/>
  <c r="W1686" i="9"/>
  <c r="W1915" i="9" l="1"/>
  <c r="W1913" i="9"/>
  <c r="S1617" i="9"/>
  <c r="S1352" i="9"/>
  <c r="X1902" i="9" l="1"/>
  <c r="W1902" i="9"/>
  <c r="X1904" i="9"/>
  <c r="W1904" i="9"/>
  <c r="W1903" i="9"/>
  <c r="X1903" i="9"/>
  <c r="T1907" i="9"/>
  <c r="X1907" i="9" s="1"/>
  <c r="S1907" i="9"/>
  <c r="W1907" i="9" s="1"/>
  <c r="T1901" i="9"/>
  <c r="X1901" i="9" s="1"/>
  <c r="S1901" i="9"/>
  <c r="W1901" i="9" s="1"/>
  <c r="S581" i="9"/>
  <c r="T26" i="9" l="1"/>
  <c r="S26" i="9"/>
  <c r="V1678" i="9" l="1"/>
  <c r="U1678" i="9"/>
  <c r="T1678" i="9"/>
  <c r="S1678" i="9"/>
  <c r="R1678" i="9"/>
  <c r="Q1678" i="9"/>
  <c r="P1678" i="9"/>
  <c r="O1678" i="9"/>
  <c r="X1678" i="9" l="1"/>
  <c r="W1678" i="9"/>
  <c r="W1912" i="9"/>
  <c r="S47" i="9" l="1"/>
  <c r="Q47" i="9"/>
  <c r="O218" i="9" l="1"/>
  <c r="P218" i="9"/>
  <c r="Q218" i="9"/>
  <c r="V234" i="9"/>
  <c r="U234" i="9"/>
  <c r="T234" i="9"/>
  <c r="S234" i="9"/>
  <c r="R234" i="9"/>
  <c r="Q234" i="9"/>
  <c r="P234" i="9"/>
  <c r="O234" i="9"/>
  <c r="V226" i="9"/>
  <c r="U226" i="9"/>
  <c r="T226" i="9"/>
  <c r="S226" i="9"/>
  <c r="R226" i="9"/>
  <c r="Q226" i="9"/>
  <c r="P226" i="9"/>
  <c r="O226" i="9"/>
  <c r="V218" i="9"/>
  <c r="U218" i="9"/>
  <c r="T218" i="9"/>
  <c r="S218" i="9"/>
  <c r="R218" i="9"/>
  <c r="X218" i="9" l="1"/>
  <c r="W218" i="9"/>
  <c r="W234" i="9"/>
  <c r="W226" i="9"/>
  <c r="X226" i="9"/>
  <c r="X234" i="9"/>
  <c r="Q581" i="9"/>
  <c r="L1899" i="9"/>
  <c r="S1899" i="9" s="1"/>
  <c r="W1899" i="9" s="1"/>
  <c r="T1899" i="9"/>
  <c r="X1899" i="9" s="1"/>
  <c r="V1826" i="9"/>
  <c r="U1826" i="9"/>
  <c r="T1826" i="9"/>
  <c r="S1826" i="9"/>
  <c r="R1826" i="9"/>
  <c r="Q1826" i="9"/>
  <c r="P1826" i="9"/>
  <c r="O1826" i="9"/>
  <c r="V1834" i="9"/>
  <c r="U1834" i="9"/>
  <c r="T1834" i="9"/>
  <c r="S1834" i="9"/>
  <c r="R1834" i="9"/>
  <c r="Q1834" i="9"/>
  <c r="P1834" i="9"/>
  <c r="O1834" i="9"/>
  <c r="W1834" i="9" l="1"/>
  <c r="X1834" i="9"/>
  <c r="X1826" i="9"/>
  <c r="W1826" i="9"/>
  <c r="S1859" i="9"/>
  <c r="W1859" i="9" s="1"/>
  <c r="T1859" i="9"/>
  <c r="X1859" i="9" s="1"/>
  <c r="T1900" i="9"/>
  <c r="X1900" i="9" s="1"/>
  <c r="S1900" i="9"/>
  <c r="W1900" i="9" s="1"/>
  <c r="V1669" i="9" l="1"/>
  <c r="U1669" i="9"/>
  <c r="T1669" i="9"/>
  <c r="S1669" i="9"/>
  <c r="R1669" i="9"/>
  <c r="Q1669" i="9"/>
  <c r="P1669" i="9"/>
  <c r="O1669" i="9"/>
  <c r="G1298" i="9"/>
  <c r="W1669" i="9" l="1"/>
  <c r="X1669" i="9"/>
  <c r="T1896" i="9"/>
  <c r="S1896" i="9"/>
  <c r="W1896" i="9" l="1"/>
  <c r="X1896" i="9"/>
  <c r="U1617" i="9"/>
  <c r="T1466" i="9"/>
  <c r="R1466" i="9"/>
  <c r="S510" i="9"/>
  <c r="R510" i="9"/>
  <c r="Q510" i="9"/>
  <c r="S107" i="9"/>
  <c r="R107" i="9"/>
  <c r="V1608" i="9"/>
  <c r="U1608" i="9"/>
  <c r="T1608" i="9"/>
  <c r="S1608" i="9"/>
  <c r="Q1608" i="9"/>
  <c r="R1608" i="9"/>
  <c r="S992" i="9"/>
  <c r="Q992" i="9"/>
  <c r="T6" i="9"/>
  <c r="Q6" i="9"/>
  <c r="O6" i="9"/>
  <c r="T1660" i="9"/>
  <c r="S1660" i="9"/>
  <c r="T1898" i="9"/>
  <c r="X1898" i="9" s="1"/>
  <c r="S1898" i="9"/>
  <c r="W1898" i="9" s="1"/>
  <c r="V429" i="9"/>
  <c r="T429" i="9"/>
  <c r="U429" i="9"/>
  <c r="S429" i="9"/>
  <c r="Q413" i="9"/>
  <c r="O413" i="9"/>
  <c r="V1402" i="9"/>
  <c r="T1402" i="9"/>
  <c r="Q1402" i="9"/>
  <c r="O1402" i="9"/>
  <c r="T1946" i="9"/>
  <c r="X1946" i="9" s="1"/>
  <c r="S1946" i="9"/>
  <c r="W1946" i="9" s="1"/>
  <c r="S1392" i="9"/>
  <c r="R1392" i="9"/>
  <c r="Q1392" i="9"/>
  <c r="T1897" i="9"/>
  <c r="X1897" i="9" s="1"/>
  <c r="S1897" i="9"/>
  <c r="W1897" i="9" s="1"/>
  <c r="S126" i="9"/>
  <c r="Q722" i="9" l="1"/>
  <c r="R708" i="9"/>
  <c r="Q708" i="9"/>
  <c r="R698" i="9"/>
  <c r="Q698" i="9"/>
  <c r="R690" i="9"/>
  <c r="Q690" i="9"/>
  <c r="R667" i="9"/>
  <c r="Q667" i="9"/>
  <c r="P581" i="9"/>
  <c r="P573" i="9"/>
  <c r="Q573" i="9"/>
  <c r="Q562" i="9"/>
  <c r="Q553" i="9"/>
  <c r="Q545" i="9"/>
  <c r="Q529" i="9"/>
  <c r="Q520" i="9"/>
  <c r="Q492" i="9"/>
  <c r="Q484" i="9"/>
  <c r="P484" i="9"/>
  <c r="Q429" i="9"/>
  <c r="P429" i="9"/>
  <c r="P413" i="9"/>
  <c r="Q404" i="9"/>
  <c r="P404" i="9"/>
  <c r="P386" i="9"/>
  <c r="Q386" i="9"/>
  <c r="Q378" i="9"/>
  <c r="Q359" i="9"/>
  <c r="R359" i="9"/>
  <c r="S185" i="9"/>
  <c r="S169" i="9"/>
  <c r="S161" i="9"/>
  <c r="S150" i="9"/>
  <c r="R142" i="9"/>
  <c r="R134" i="9"/>
  <c r="R126" i="9"/>
  <c r="R118" i="9"/>
  <c r="Q107" i="9"/>
  <c r="R98" i="9"/>
  <c r="Q98" i="9"/>
  <c r="Q74" i="9"/>
  <c r="Q66" i="9"/>
  <c r="Q58" i="9"/>
  <c r="Q26" i="9"/>
  <c r="P26" i="9"/>
  <c r="Q18" i="9"/>
  <c r="R6" i="9"/>
  <c r="P6" i="9"/>
  <c r="S1489" i="9" l="1"/>
  <c r="Q1489" i="9"/>
  <c r="S917" i="9"/>
  <c r="Q917" i="9"/>
  <c r="O917" i="9"/>
  <c r="S667" i="9"/>
  <c r="P667" i="9"/>
  <c r="T581" i="9"/>
  <c r="Q1352" i="9" l="1"/>
  <c r="P1352" i="9"/>
  <c r="R462" i="9"/>
  <c r="Q462" i="9"/>
  <c r="P462" i="9"/>
  <c r="Q1551" i="9"/>
  <c r="P1551" i="9"/>
  <c r="P1466" i="9"/>
  <c r="Q1466" i="9"/>
  <c r="R917" i="9"/>
  <c r="P917" i="9"/>
  <c r="R581" i="9"/>
  <c r="V520" i="9"/>
  <c r="U520" i="9"/>
  <c r="T520" i="9"/>
  <c r="S520" i="9"/>
  <c r="R520" i="9"/>
  <c r="P520" i="9"/>
  <c r="O520" i="9"/>
  <c r="R413" i="9"/>
  <c r="O359" i="9"/>
  <c r="P359" i="9"/>
  <c r="W520" i="9" l="1"/>
  <c r="X520" i="9"/>
  <c r="R26" i="9"/>
  <c r="O26" i="9"/>
  <c r="R1973" i="9"/>
  <c r="O1973" i="9"/>
  <c r="V1298" i="9"/>
  <c r="U1298" i="9"/>
  <c r="T1298" i="9"/>
  <c r="S1298" i="9"/>
  <c r="R1298" i="9"/>
  <c r="Q1298" i="9"/>
  <c r="P1298" i="9"/>
  <c r="O1298" i="9"/>
  <c r="R1966" i="9"/>
  <c r="Q1966" i="9"/>
  <c r="O1966" i="9"/>
  <c r="P1966" i="9"/>
  <c r="V1818" i="9"/>
  <c r="U1818" i="9"/>
  <c r="T1818" i="9"/>
  <c r="S1818" i="9"/>
  <c r="R1818" i="9"/>
  <c r="Q1818" i="9"/>
  <c r="P1818" i="9"/>
  <c r="O1818" i="9"/>
  <c r="V1801" i="9"/>
  <c r="U1801" i="9"/>
  <c r="T1801" i="9"/>
  <c r="S1801" i="9"/>
  <c r="R1801" i="9"/>
  <c r="Q1801" i="9"/>
  <c r="P1801" i="9"/>
  <c r="O1801" i="9"/>
  <c r="V1793" i="9"/>
  <c r="U1793" i="9"/>
  <c r="T1793" i="9"/>
  <c r="S1793" i="9"/>
  <c r="R1793" i="9"/>
  <c r="Q1793" i="9"/>
  <c r="P1793" i="9"/>
  <c r="O1793" i="9"/>
  <c r="V1785" i="9"/>
  <c r="U1785" i="9"/>
  <c r="T1785" i="9"/>
  <c r="S1785" i="9"/>
  <c r="R1785" i="9"/>
  <c r="Q1785" i="9"/>
  <c r="P1785" i="9"/>
  <c r="O1785" i="9"/>
  <c r="V1660" i="9"/>
  <c r="U1660" i="9"/>
  <c r="R1660" i="9"/>
  <c r="Q1660" i="9"/>
  <c r="P1660" i="9"/>
  <c r="O1660" i="9"/>
  <c r="V1650" i="9"/>
  <c r="U1650" i="9"/>
  <c r="T1650" i="9"/>
  <c r="S1650" i="9"/>
  <c r="R1650" i="9"/>
  <c r="Q1650" i="9"/>
  <c r="P1650" i="9"/>
  <c r="O1650" i="9"/>
  <c r="V1635" i="9"/>
  <c r="U1635" i="9"/>
  <c r="T1635" i="9"/>
  <c r="S1635" i="9"/>
  <c r="R1635" i="9"/>
  <c r="Q1635" i="9"/>
  <c r="P1635" i="9"/>
  <c r="O1635" i="9"/>
  <c r="V1626" i="9"/>
  <c r="U1626" i="9"/>
  <c r="T1626" i="9"/>
  <c r="S1626" i="9"/>
  <c r="R1626" i="9"/>
  <c r="Q1626" i="9"/>
  <c r="P1626" i="9"/>
  <c r="O1626" i="9"/>
  <c r="V1617" i="9"/>
  <c r="T1617" i="9"/>
  <c r="R1617" i="9"/>
  <c r="Q1617" i="9"/>
  <c r="P1617" i="9"/>
  <c r="O1617" i="9"/>
  <c r="P1608" i="9"/>
  <c r="X1608" i="9" s="1"/>
  <c r="O1608" i="9"/>
  <c r="W1608" i="9" s="1"/>
  <c r="T1599" i="9"/>
  <c r="S1599" i="9"/>
  <c r="R1599" i="9"/>
  <c r="Q1599" i="9"/>
  <c r="P1599" i="9"/>
  <c r="O1599" i="9"/>
  <c r="V1592" i="9"/>
  <c r="U1592" i="9"/>
  <c r="T1592" i="9"/>
  <c r="S1592" i="9"/>
  <c r="R1592" i="9"/>
  <c r="Q1592" i="9"/>
  <c r="P1592" i="9"/>
  <c r="O1592" i="9"/>
  <c r="O1584" i="9"/>
  <c r="V1583" i="9"/>
  <c r="U1584" i="9"/>
  <c r="T1584" i="9"/>
  <c r="S1584" i="9"/>
  <c r="R1584" i="9"/>
  <c r="Q1584" i="9"/>
  <c r="P1584" i="9"/>
  <c r="V203" i="9"/>
  <c r="U203" i="9"/>
  <c r="T203" i="9"/>
  <c r="S203" i="9"/>
  <c r="R203" i="9"/>
  <c r="Q203" i="9"/>
  <c r="P203" i="9"/>
  <c r="O203" i="9"/>
  <c r="V195" i="9"/>
  <c r="U195" i="9"/>
  <c r="T195" i="9"/>
  <c r="S195" i="9"/>
  <c r="R195" i="9"/>
  <c r="Q195" i="9"/>
  <c r="P195" i="9"/>
  <c r="O195" i="9"/>
  <c r="V185" i="9"/>
  <c r="U185" i="9"/>
  <c r="T185" i="9"/>
  <c r="R185" i="9"/>
  <c r="Q185" i="9"/>
  <c r="P185" i="9"/>
  <c r="O185" i="9"/>
  <c r="V177" i="9"/>
  <c r="U177" i="9"/>
  <c r="T177" i="9"/>
  <c r="S177" i="9"/>
  <c r="R177" i="9"/>
  <c r="Q177" i="9"/>
  <c r="P177" i="9"/>
  <c r="O177" i="9"/>
  <c r="V169" i="9"/>
  <c r="U169" i="9"/>
  <c r="T169" i="9"/>
  <c r="R169" i="9"/>
  <c r="Q169" i="9"/>
  <c r="P169" i="9"/>
  <c r="O169" i="9"/>
  <c r="V161" i="9"/>
  <c r="U161" i="9"/>
  <c r="T161" i="9"/>
  <c r="R161" i="9"/>
  <c r="Q161" i="9"/>
  <c r="P161" i="9"/>
  <c r="O161" i="9"/>
  <c r="V150" i="9"/>
  <c r="U150" i="9"/>
  <c r="T150" i="9"/>
  <c r="R150" i="9"/>
  <c r="Q150" i="9"/>
  <c r="P150" i="9"/>
  <c r="O150" i="9"/>
  <c r="R529" i="9"/>
  <c r="Q757" i="9"/>
  <c r="R757" i="9"/>
  <c r="W1617" i="9" l="1"/>
  <c r="W1966" i="9"/>
  <c r="W1660" i="9"/>
  <c r="X1973" i="9"/>
  <c r="W1793" i="9"/>
  <c r="W1818" i="9"/>
  <c r="X1660" i="9"/>
  <c r="X1785" i="9"/>
  <c r="X1793" i="9"/>
  <c r="X1801" i="9"/>
  <c r="X1818" i="9"/>
  <c r="W1973" i="9"/>
  <c r="X1298" i="9"/>
  <c r="W1298" i="9"/>
  <c r="X1966" i="9"/>
  <c r="W1801" i="9"/>
  <c r="W1785" i="9"/>
  <c r="W1650" i="9"/>
  <c r="X1650" i="9"/>
  <c r="W1592" i="9"/>
  <c r="W1599" i="9"/>
  <c r="W1626" i="9"/>
  <c r="W1635" i="9"/>
  <c r="X1592" i="9"/>
  <c r="X1599" i="9"/>
  <c r="X1617" i="9"/>
  <c r="X1626" i="9"/>
  <c r="X1635" i="9"/>
  <c r="W1584" i="9"/>
  <c r="W169" i="9"/>
  <c r="W177" i="9"/>
  <c r="W185" i="9"/>
  <c r="W195" i="9"/>
  <c r="W203" i="9"/>
  <c r="X1583" i="9"/>
  <c r="X150" i="9"/>
  <c r="X161" i="9"/>
  <c r="X169" i="9"/>
  <c r="X177" i="9"/>
  <c r="X185" i="9"/>
  <c r="X195" i="9"/>
  <c r="X203" i="9"/>
  <c r="W161" i="9"/>
  <c r="W150" i="9"/>
  <c r="V445" i="9" l="1"/>
  <c r="U445" i="9"/>
  <c r="T445" i="9"/>
  <c r="S445" i="9"/>
  <c r="R445" i="9"/>
  <c r="Q445" i="9"/>
  <c r="P445" i="9"/>
  <c r="O445" i="9"/>
  <c r="V142" i="9"/>
  <c r="U142" i="9"/>
  <c r="T142" i="9"/>
  <c r="S142" i="9"/>
  <c r="Q142" i="9"/>
  <c r="P142" i="9"/>
  <c r="O142" i="9"/>
  <c r="W445" i="9" l="1"/>
  <c r="X142" i="9"/>
  <c r="X445" i="9"/>
  <c r="W142" i="9"/>
  <c r="V1810" i="9"/>
  <c r="U1810" i="9"/>
  <c r="T1810" i="9"/>
  <c r="S1810" i="9"/>
  <c r="R1810" i="9"/>
  <c r="Q1810" i="9"/>
  <c r="P1810" i="9"/>
  <c r="O1810" i="9"/>
  <c r="R1893" i="9"/>
  <c r="X1893" i="9" s="1"/>
  <c r="Q1893" i="9"/>
  <c r="W1810" i="9" l="1"/>
  <c r="X1810" i="9"/>
  <c r="W1893" i="9"/>
  <c r="Q1842" i="9"/>
  <c r="W1842" i="9" s="1"/>
  <c r="R1842" i="9"/>
  <c r="X1842" i="9" s="1"/>
  <c r="R992" i="9" l="1"/>
  <c r="V47" i="9" l="1"/>
  <c r="U47" i="9"/>
  <c r="T47" i="9"/>
  <c r="R47" i="9"/>
  <c r="P47" i="9"/>
  <c r="O47" i="9"/>
  <c r="X47" i="9" l="1"/>
  <c r="W47" i="9"/>
  <c r="V1575" i="9" l="1"/>
  <c r="U1575" i="9"/>
  <c r="T1575" i="9"/>
  <c r="S1575" i="9"/>
  <c r="R1575" i="9"/>
  <c r="Q1575" i="9"/>
  <c r="P1575" i="9"/>
  <c r="O1575" i="9"/>
  <c r="Q1890" i="9"/>
  <c r="Q1891" i="9"/>
  <c r="W1575" i="9" l="1"/>
  <c r="X1575" i="9"/>
  <c r="U134" i="9"/>
  <c r="T134" i="9"/>
  <c r="S134" i="9"/>
  <c r="Q134" i="9"/>
  <c r="P134" i="9"/>
  <c r="O134" i="9"/>
  <c r="W134" i="9" l="1"/>
  <c r="R1890" i="9" l="1"/>
  <c r="X1890" i="9" s="1"/>
  <c r="R1892" i="9"/>
  <c r="X1892" i="9" s="1"/>
  <c r="Q1892" i="9"/>
  <c r="W1890" i="9" l="1"/>
  <c r="W1892" i="9"/>
  <c r="R1891" i="9"/>
  <c r="X1891" i="9" s="1"/>
  <c r="W1891" i="9" l="1"/>
  <c r="P1446" i="9"/>
  <c r="R1889" i="9"/>
  <c r="X1889" i="9" s="1"/>
  <c r="Q1889" i="9"/>
  <c r="W1889" i="9" s="1"/>
  <c r="W1881" i="9" l="1"/>
  <c r="V126" i="9"/>
  <c r="U126" i="9"/>
  <c r="T126" i="9"/>
  <c r="Q126" i="9"/>
  <c r="P126" i="9"/>
  <c r="O126" i="9"/>
  <c r="V118" i="9"/>
  <c r="U118" i="9"/>
  <c r="T118" i="9"/>
  <c r="S118" i="9"/>
  <c r="Q118" i="9"/>
  <c r="P118" i="9"/>
  <c r="O118" i="9"/>
  <c r="V107" i="9"/>
  <c r="U107" i="9"/>
  <c r="T107" i="9"/>
  <c r="P107" i="9"/>
  <c r="O107" i="9"/>
  <c r="V98" i="9"/>
  <c r="U98" i="9"/>
  <c r="T98" i="9"/>
  <c r="S98" i="9"/>
  <c r="P98" i="9"/>
  <c r="O98" i="9"/>
  <c r="V90" i="9"/>
  <c r="U90" i="9"/>
  <c r="T90" i="9"/>
  <c r="S90" i="9"/>
  <c r="R90" i="9"/>
  <c r="Q90" i="9"/>
  <c r="P90" i="9"/>
  <c r="O90" i="9"/>
  <c r="V82" i="9"/>
  <c r="U82" i="9"/>
  <c r="T82" i="9"/>
  <c r="S82" i="9"/>
  <c r="R82" i="9"/>
  <c r="Q82" i="9"/>
  <c r="P82" i="9"/>
  <c r="O82" i="9"/>
  <c r="V74" i="9"/>
  <c r="U74" i="9"/>
  <c r="T74" i="9"/>
  <c r="S74" i="9"/>
  <c r="R74" i="9"/>
  <c r="P74" i="9"/>
  <c r="O74" i="9"/>
  <c r="S359" i="9"/>
  <c r="T359" i="9"/>
  <c r="U359" i="9"/>
  <c r="V359" i="9"/>
  <c r="V876" i="9"/>
  <c r="U876" i="9"/>
  <c r="T876" i="9"/>
  <c r="S876" i="9"/>
  <c r="R876" i="9"/>
  <c r="Q876" i="9"/>
  <c r="P876" i="9"/>
  <c r="O876" i="9"/>
  <c r="X107" i="9" l="1"/>
  <c r="W107" i="9"/>
  <c r="X74" i="9"/>
  <c r="X359" i="9"/>
  <c r="X82" i="9"/>
  <c r="W90" i="9"/>
  <c r="X118" i="9"/>
  <c r="X126" i="9"/>
  <c r="W126" i="9"/>
  <c r="W359" i="9"/>
  <c r="X90" i="9"/>
  <c r="X876" i="9"/>
  <c r="W98" i="9"/>
  <c r="W74" i="9"/>
  <c r="X98" i="9"/>
  <c r="W118" i="9"/>
  <c r="W82" i="9"/>
  <c r="W876" i="9"/>
  <c r="R1880" i="9"/>
  <c r="X1880" i="9" s="1"/>
  <c r="Q1880" i="9"/>
  <c r="W1880" i="9" s="1"/>
  <c r="M1888" i="9"/>
  <c r="L1888" i="9" l="1"/>
  <c r="R1888" i="9"/>
  <c r="X1888" i="9" s="1"/>
  <c r="Q1888" i="9" l="1"/>
  <c r="R1878" i="9"/>
  <c r="X1878" i="9" s="1"/>
  <c r="Q1878" i="9"/>
  <c r="R1877" i="9"/>
  <c r="X1877" i="9" s="1"/>
  <c r="Q1877" i="9"/>
  <c r="W1877" i="9" s="1"/>
  <c r="V892" i="9"/>
  <c r="U892" i="9"/>
  <c r="T892" i="9"/>
  <c r="S892" i="9"/>
  <c r="R892" i="9"/>
  <c r="Q892" i="9"/>
  <c r="P892" i="9"/>
  <c r="O892" i="9"/>
  <c r="T849" i="9"/>
  <c r="Q849" i="9"/>
  <c r="P849" i="9"/>
  <c r="O849" i="9"/>
  <c r="R1860" i="9"/>
  <c r="X1860" i="9" s="1"/>
  <c r="Q1860" i="9"/>
  <c r="W1860" i="9" s="1"/>
  <c r="R1879" i="9"/>
  <c r="X1879" i="9" s="1"/>
  <c r="Q1879" i="9"/>
  <c r="W1879" i="9" s="1"/>
  <c r="W1888" i="9" l="1"/>
  <c r="X892" i="9"/>
  <c r="W849" i="9"/>
  <c r="W892" i="9"/>
  <c r="W1878" i="9"/>
  <c r="V1323" i="9" l="1"/>
  <c r="U1323" i="9"/>
  <c r="T1323" i="9"/>
  <c r="S1323" i="9"/>
  <c r="R1323" i="9"/>
  <c r="Q1323" i="9"/>
  <c r="P1323" i="9"/>
  <c r="O1323" i="9"/>
  <c r="V1315" i="9"/>
  <c r="U1315" i="9"/>
  <c r="T1315" i="9"/>
  <c r="S1315" i="9"/>
  <c r="R1315" i="9"/>
  <c r="Q1315" i="9"/>
  <c r="P1315" i="9"/>
  <c r="O1315" i="9"/>
  <c r="V1331" i="9"/>
  <c r="U1331" i="9"/>
  <c r="T1331" i="9"/>
  <c r="S1331" i="9"/>
  <c r="R1331" i="9"/>
  <c r="Q1331" i="9"/>
  <c r="P1331" i="9"/>
  <c r="O1331" i="9"/>
  <c r="V1307" i="9"/>
  <c r="U1307" i="9"/>
  <c r="T1307" i="9"/>
  <c r="S1307" i="9"/>
  <c r="R1307" i="9"/>
  <c r="Q1307" i="9"/>
  <c r="P1307" i="9"/>
  <c r="O1307" i="9"/>
  <c r="W1331" i="9" l="1"/>
  <c r="X1315" i="9"/>
  <c r="W1323" i="9"/>
  <c r="W1307" i="9"/>
  <c r="X1323" i="9"/>
  <c r="W1315" i="9"/>
  <c r="X1331" i="9"/>
  <c r="X1307" i="9"/>
  <c r="V1867" i="9"/>
  <c r="U1867" i="9"/>
  <c r="T1867" i="9"/>
  <c r="S1867" i="9"/>
  <c r="R1867" i="9"/>
  <c r="Q1867" i="9"/>
  <c r="P1867" i="9"/>
  <c r="O1867" i="9"/>
  <c r="Q1876" i="9"/>
  <c r="W1876" i="9" s="1"/>
  <c r="R1876" i="9"/>
  <c r="X1876" i="9" s="1"/>
  <c r="R1866" i="9"/>
  <c r="X1866" i="9" s="1"/>
  <c r="Q1866" i="9"/>
  <c r="R1862" i="9"/>
  <c r="X1862" i="9" s="1"/>
  <c r="Q1862" i="9"/>
  <c r="W1862" i="9" s="1"/>
  <c r="V884" i="9"/>
  <c r="U884" i="9"/>
  <c r="T884" i="9"/>
  <c r="S884" i="9"/>
  <c r="R884" i="9"/>
  <c r="Q884" i="9"/>
  <c r="P884" i="9"/>
  <c r="O884" i="9"/>
  <c r="X1867" i="9" l="1"/>
  <c r="W1867" i="9"/>
  <c r="W1866" i="9"/>
  <c r="W884" i="9"/>
  <c r="X884" i="9"/>
  <c r="V868" i="9"/>
  <c r="U868" i="9"/>
  <c r="T868" i="9"/>
  <c r="S868" i="9"/>
  <c r="R868" i="9"/>
  <c r="Q868" i="9"/>
  <c r="P868" i="9"/>
  <c r="O868" i="9"/>
  <c r="V858" i="9"/>
  <c r="U858" i="9"/>
  <c r="T858" i="9"/>
  <c r="S858" i="9"/>
  <c r="R858" i="9"/>
  <c r="Q858" i="9"/>
  <c r="P858" i="9"/>
  <c r="O858" i="9"/>
  <c r="X868" i="9" l="1"/>
  <c r="X858" i="9"/>
  <c r="W868" i="9"/>
  <c r="W858" i="9"/>
  <c r="V545" i="9"/>
  <c r="U545" i="9"/>
  <c r="T545" i="9"/>
  <c r="S545" i="9"/>
  <c r="R545" i="9"/>
  <c r="P545" i="9"/>
  <c r="O545" i="9"/>
  <c r="R1863" i="9"/>
  <c r="X1863" i="9" s="1"/>
  <c r="Q1863" i="9"/>
  <c r="W1863" i="9" s="1"/>
  <c r="R1855" i="9"/>
  <c r="X1855" i="9" s="1"/>
  <c r="Q1855" i="9"/>
  <c r="R1864" i="9"/>
  <c r="X1864" i="9" s="1"/>
  <c r="Q1864" i="9"/>
  <c r="W1864" i="9" s="1"/>
  <c r="R1865" i="9"/>
  <c r="X1865" i="9" s="1"/>
  <c r="Q1865" i="9"/>
  <c r="R561" i="9"/>
  <c r="X561" i="9" s="1"/>
  <c r="Q561" i="9"/>
  <c r="W561" i="9" s="1"/>
  <c r="V562" i="9"/>
  <c r="U562" i="9"/>
  <c r="T562" i="9"/>
  <c r="S562" i="9"/>
  <c r="R562" i="9"/>
  <c r="P562" i="9"/>
  <c r="O562" i="9"/>
  <c r="X545" i="9" l="1"/>
  <c r="W545" i="9"/>
  <c r="W1855" i="9"/>
  <c r="W1865" i="9"/>
  <c r="X562" i="9"/>
  <c r="W562" i="9"/>
  <c r="R1852" i="9"/>
  <c r="X1852" i="9" s="1"/>
  <c r="Q1852" i="9"/>
  <c r="Q1853" i="9"/>
  <c r="W1853" i="9" s="1"/>
  <c r="R1853" i="9"/>
  <c r="X1853" i="9" s="1"/>
  <c r="Q1854" i="9"/>
  <c r="W1854" i="9" s="1"/>
  <c r="R1854" i="9"/>
  <c r="X1854" i="9" s="1"/>
  <c r="V841" i="9"/>
  <c r="U841" i="9"/>
  <c r="T841" i="9"/>
  <c r="S841" i="9"/>
  <c r="R841" i="9"/>
  <c r="Q841" i="9"/>
  <c r="P841" i="9"/>
  <c r="O841" i="9"/>
  <c r="V833" i="9"/>
  <c r="U833" i="9"/>
  <c r="T833" i="9"/>
  <c r="S833" i="9"/>
  <c r="R833" i="9"/>
  <c r="Q833" i="9"/>
  <c r="P833" i="9"/>
  <c r="O833" i="9"/>
  <c r="V825" i="9"/>
  <c r="U825" i="9"/>
  <c r="T825" i="9"/>
  <c r="S825" i="9"/>
  <c r="R825" i="9"/>
  <c r="Q825" i="9"/>
  <c r="P825" i="9"/>
  <c r="O825" i="9"/>
  <c r="V816" i="9"/>
  <c r="U816" i="9"/>
  <c r="T816" i="9"/>
  <c r="S816" i="9"/>
  <c r="R816" i="9"/>
  <c r="Q816" i="9"/>
  <c r="P816" i="9"/>
  <c r="O816" i="9"/>
  <c r="V808" i="9"/>
  <c r="U808" i="9"/>
  <c r="T808" i="9"/>
  <c r="S808" i="9"/>
  <c r="R808" i="9"/>
  <c r="Q808" i="9"/>
  <c r="P808" i="9"/>
  <c r="O808" i="9"/>
  <c r="W1852" i="9" l="1"/>
  <c r="X808" i="9"/>
  <c r="X816" i="9"/>
  <c r="W808" i="9"/>
  <c r="W816" i="9"/>
  <c r="X841" i="9"/>
  <c r="W841" i="9"/>
  <c r="X833" i="9"/>
  <c r="W833" i="9"/>
  <c r="X825" i="9"/>
  <c r="W825" i="9"/>
  <c r="V900" i="9"/>
  <c r="U900" i="9"/>
  <c r="T900" i="9"/>
  <c r="S900" i="9"/>
  <c r="R900" i="9"/>
  <c r="Q900" i="9"/>
  <c r="P900" i="9"/>
  <c r="O900" i="9"/>
  <c r="W900" i="9" l="1"/>
  <c r="X900" i="9"/>
  <c r="V799" i="9"/>
  <c r="U799" i="9"/>
  <c r="T799" i="9"/>
  <c r="S799" i="9"/>
  <c r="R799" i="9"/>
  <c r="Q799" i="9"/>
  <c r="P799" i="9"/>
  <c r="O799" i="9"/>
  <c r="V790" i="9"/>
  <c r="U790" i="9"/>
  <c r="T790" i="9"/>
  <c r="S790" i="9"/>
  <c r="R790" i="9"/>
  <c r="Q790" i="9"/>
  <c r="P790" i="9"/>
  <c r="O790" i="9"/>
  <c r="V782" i="9"/>
  <c r="U782" i="9"/>
  <c r="T782" i="9"/>
  <c r="S782" i="9"/>
  <c r="R782" i="9"/>
  <c r="Q782" i="9"/>
  <c r="P782" i="9"/>
  <c r="O782" i="9"/>
  <c r="W782" i="9" l="1"/>
  <c r="W790" i="9"/>
  <c r="W799" i="9"/>
  <c r="X782" i="9"/>
  <c r="X790" i="9"/>
  <c r="X799" i="9"/>
  <c r="V774" i="9"/>
  <c r="U774" i="9"/>
  <c r="T774" i="9"/>
  <c r="S774" i="9"/>
  <c r="R774" i="9"/>
  <c r="Q774" i="9"/>
  <c r="P774" i="9"/>
  <c r="O774" i="9"/>
  <c r="V757" i="9"/>
  <c r="U757" i="9"/>
  <c r="T757" i="9"/>
  <c r="S757" i="9"/>
  <c r="P757" i="9"/>
  <c r="O757" i="9"/>
  <c r="V749" i="9"/>
  <c r="U749" i="9"/>
  <c r="T749" i="9"/>
  <c r="S749" i="9"/>
  <c r="R749" i="9"/>
  <c r="Q749" i="9"/>
  <c r="P749" i="9"/>
  <c r="O749" i="9"/>
  <c r="V740" i="9"/>
  <c r="U740" i="9"/>
  <c r="T740" i="9"/>
  <c r="S740" i="9"/>
  <c r="R740" i="9"/>
  <c r="Q740" i="9"/>
  <c r="P740" i="9"/>
  <c r="O740" i="9"/>
  <c r="X757" i="9" l="1"/>
  <c r="W757" i="9"/>
  <c r="W740" i="9"/>
  <c r="W749" i="9"/>
  <c r="W774" i="9"/>
  <c r="X740" i="9"/>
  <c r="X749" i="9"/>
  <c r="X774" i="9"/>
  <c r="V984" i="9"/>
  <c r="U984" i="9"/>
  <c r="T984" i="9"/>
  <c r="S984" i="9"/>
  <c r="R984" i="9"/>
  <c r="Q984" i="9"/>
  <c r="P984" i="9"/>
  <c r="O984" i="9"/>
  <c r="V1843" i="9"/>
  <c r="U1843" i="9"/>
  <c r="T1843" i="9"/>
  <c r="S1843" i="9"/>
  <c r="R1843" i="9"/>
  <c r="Q1843" i="9"/>
  <c r="P1843" i="9"/>
  <c r="O1843" i="9"/>
  <c r="X984" i="9" l="1"/>
  <c r="W984" i="9"/>
  <c r="X1843" i="9"/>
  <c r="W1843" i="9"/>
  <c r="V529" i="9"/>
  <c r="U529" i="9"/>
  <c r="T529" i="9"/>
  <c r="S529" i="9"/>
  <c r="P529" i="9"/>
  <c r="O529" i="9"/>
  <c r="V510" i="9"/>
  <c r="U510" i="9"/>
  <c r="T510" i="9"/>
  <c r="P510" i="9"/>
  <c r="O510" i="9"/>
  <c r="V553" i="9"/>
  <c r="U553" i="9"/>
  <c r="T553" i="9"/>
  <c r="S553" i="9"/>
  <c r="R553" i="9"/>
  <c r="P553" i="9"/>
  <c r="O553" i="9"/>
  <c r="V492" i="9"/>
  <c r="U492" i="9"/>
  <c r="T492" i="9"/>
  <c r="S492" i="9"/>
  <c r="R492" i="9"/>
  <c r="P492" i="9"/>
  <c r="O492" i="9"/>
  <c r="V484" i="9"/>
  <c r="U484" i="9"/>
  <c r="T484" i="9"/>
  <c r="S484" i="9"/>
  <c r="R484" i="9"/>
  <c r="O484" i="9"/>
  <c r="V462" i="9"/>
  <c r="U462" i="9"/>
  <c r="T462" i="9"/>
  <c r="S462" i="9"/>
  <c r="O462" i="9"/>
  <c r="X529" i="9" l="1"/>
  <c r="X462" i="9"/>
  <c r="W484" i="9"/>
  <c r="W492" i="9"/>
  <c r="W510" i="9"/>
  <c r="X484" i="9"/>
  <c r="X492" i="9"/>
  <c r="X510" i="9"/>
  <c r="W529" i="9"/>
  <c r="X553" i="9"/>
  <c r="W553" i="9"/>
  <c r="W462" i="9"/>
  <c r="V1266" i="9"/>
  <c r="U1266" i="9"/>
  <c r="T1266" i="9"/>
  <c r="S1266" i="9"/>
  <c r="R1266" i="9"/>
  <c r="Q1266" i="9"/>
  <c r="P1266" i="9"/>
  <c r="O1266" i="9"/>
  <c r="V1041" i="9"/>
  <c r="U1041" i="9"/>
  <c r="T1041" i="9"/>
  <c r="S1041" i="9"/>
  <c r="R1041" i="9"/>
  <c r="Q1041" i="9"/>
  <c r="P1041" i="9"/>
  <c r="O1041" i="9"/>
  <c r="W1266" i="9" l="1"/>
  <c r="X1266" i="9"/>
  <c r="X1041" i="9"/>
  <c r="W1041" i="9"/>
  <c r="V732" i="9"/>
  <c r="U732" i="9"/>
  <c r="T732" i="9"/>
  <c r="S732" i="9"/>
  <c r="R732" i="9"/>
  <c r="Q732" i="9"/>
  <c r="P732" i="9"/>
  <c r="O732" i="9"/>
  <c r="R722" i="9"/>
  <c r="P722" i="9"/>
  <c r="O722" i="9"/>
  <c r="X722" i="9" l="1"/>
  <c r="W722" i="9"/>
  <c r="W732" i="9"/>
  <c r="X732" i="9"/>
  <c r="V413" i="9"/>
  <c r="U413" i="9"/>
  <c r="T413" i="9"/>
  <c r="S413" i="9"/>
  <c r="R429" i="9"/>
  <c r="O429" i="9"/>
  <c r="V1049" i="9"/>
  <c r="U1049" i="9"/>
  <c r="T1049" i="9"/>
  <c r="S1049" i="9"/>
  <c r="R1049" i="9"/>
  <c r="Q1049" i="9"/>
  <c r="P1049" i="9"/>
  <c r="O1049" i="9"/>
  <c r="O378" i="9"/>
  <c r="P378" i="9"/>
  <c r="V378" i="9"/>
  <c r="U378" i="9"/>
  <c r="T378" i="9"/>
  <c r="S378" i="9"/>
  <c r="R378" i="9"/>
  <c r="V386" i="9"/>
  <c r="U386" i="9"/>
  <c r="T386" i="9"/>
  <c r="S386" i="9"/>
  <c r="R386" i="9"/>
  <c r="O386" i="9"/>
  <c r="X413" i="9" l="1"/>
  <c r="W386" i="9"/>
  <c r="W1049" i="9"/>
  <c r="W429" i="9"/>
  <c r="X386" i="9"/>
  <c r="X1049" i="9"/>
  <c r="X429" i="9"/>
  <c r="X378" i="9"/>
  <c r="W378" i="9"/>
  <c r="W413" i="9"/>
  <c r="V1057" i="9"/>
  <c r="U1057" i="9"/>
  <c r="T1057" i="9"/>
  <c r="S1057" i="9"/>
  <c r="R1057" i="9"/>
  <c r="Q1057" i="9"/>
  <c r="P1057" i="9"/>
  <c r="O1057" i="9"/>
  <c r="W1057" i="9" l="1"/>
  <c r="X1057" i="9"/>
  <c r="O369" i="9"/>
  <c r="V369" i="9"/>
  <c r="U369" i="9"/>
  <c r="T369" i="9"/>
  <c r="R369" i="9"/>
  <c r="V404" i="9"/>
  <c r="U404" i="9"/>
  <c r="T404" i="9"/>
  <c r="S404" i="9"/>
  <c r="R404" i="9"/>
  <c r="O404" i="9"/>
  <c r="V437" i="9"/>
  <c r="U437" i="9"/>
  <c r="T437" i="9"/>
  <c r="S437" i="9"/>
  <c r="R437" i="9"/>
  <c r="Q437" i="9"/>
  <c r="P437" i="9"/>
  <c r="O437" i="9"/>
  <c r="O66" i="9"/>
  <c r="X369" i="9" l="1"/>
  <c r="W404" i="9"/>
  <c r="W437" i="9"/>
  <c r="W369" i="9"/>
  <c r="X437" i="9"/>
  <c r="X404" i="9"/>
  <c r="V938" i="9"/>
  <c r="U938" i="9"/>
  <c r="T938" i="9"/>
  <c r="S938" i="9"/>
  <c r="R938" i="9"/>
  <c r="Q938" i="9"/>
  <c r="P938" i="9"/>
  <c r="O938" i="9"/>
  <c r="W938" i="9" l="1"/>
  <c r="X938" i="9"/>
  <c r="V946" i="9"/>
  <c r="U946" i="9"/>
  <c r="T946" i="9"/>
  <c r="S946" i="9"/>
  <c r="R946" i="9"/>
  <c r="Q946" i="9"/>
  <c r="P946" i="9"/>
  <c r="O946" i="9"/>
  <c r="X946" i="9" l="1"/>
  <c r="W946" i="9"/>
  <c r="V1422" i="9"/>
  <c r="U1422" i="9"/>
  <c r="T1422" i="9"/>
  <c r="S1422" i="9"/>
  <c r="R1422" i="9"/>
  <c r="Q1422" i="9"/>
  <c r="P1422" i="9"/>
  <c r="O1422" i="9"/>
  <c r="X1422" i="9" l="1"/>
  <c r="W1422" i="9"/>
  <c r="V1506" i="9"/>
  <c r="U1506" i="9"/>
  <c r="T1506" i="9"/>
  <c r="S1506" i="9"/>
  <c r="R1506" i="9"/>
  <c r="Q1506" i="9"/>
  <c r="P1506" i="9"/>
  <c r="O1506" i="9"/>
  <c r="V1514" i="9"/>
  <c r="U1514" i="9"/>
  <c r="T1514" i="9"/>
  <c r="S1514" i="9"/>
  <c r="R1514" i="9"/>
  <c r="Q1514" i="9"/>
  <c r="P1514" i="9"/>
  <c r="O1514" i="9"/>
  <c r="W1506" i="9" l="1"/>
  <c r="W1514" i="9"/>
  <c r="X1514" i="9"/>
  <c r="X1506" i="9"/>
  <c r="V1430" i="9"/>
  <c r="U1430" i="9"/>
  <c r="T1430" i="9"/>
  <c r="S1430" i="9"/>
  <c r="R1430" i="9"/>
  <c r="Q1430" i="9"/>
  <c r="P1430" i="9"/>
  <c r="O1430" i="9"/>
  <c r="V1438" i="9"/>
  <c r="U1438" i="9"/>
  <c r="T1438" i="9"/>
  <c r="S1438" i="9"/>
  <c r="R1438" i="9"/>
  <c r="Q1438" i="9"/>
  <c r="P1438" i="9"/>
  <c r="O1438" i="9"/>
  <c r="W1438" i="9" l="1"/>
  <c r="X1438" i="9"/>
  <c r="W1430" i="9"/>
  <c r="X1430" i="9"/>
  <c r="V1073" i="9"/>
  <c r="U1073" i="9"/>
  <c r="T1073" i="9"/>
  <c r="S1073" i="9"/>
  <c r="R1073" i="9"/>
  <c r="Q1073" i="9"/>
  <c r="P1073" i="9"/>
  <c r="O1073" i="9"/>
  <c r="X1073" i="9" l="1"/>
  <c r="W1073" i="9"/>
  <c r="V1081" i="9" l="1"/>
  <c r="U1081" i="9"/>
  <c r="T1081" i="9"/>
  <c r="S1081" i="9"/>
  <c r="R1081" i="9"/>
  <c r="Q1081" i="9"/>
  <c r="P1081" i="9"/>
  <c r="O1081" i="9"/>
  <c r="W1081" i="9" l="1"/>
  <c r="X1081" i="9"/>
  <c r="V1105" i="9"/>
  <c r="U1105" i="9"/>
  <c r="T1105" i="9"/>
  <c r="S1105" i="9"/>
  <c r="R1105" i="9"/>
  <c r="Q1105" i="9"/>
  <c r="P1105" i="9"/>
  <c r="O1105" i="9"/>
  <c r="V1097" i="9"/>
  <c r="U1097" i="9"/>
  <c r="T1097" i="9"/>
  <c r="S1097" i="9"/>
  <c r="R1097" i="9"/>
  <c r="Q1097" i="9"/>
  <c r="P1097" i="9"/>
  <c r="O1097" i="9"/>
  <c r="V1089" i="9"/>
  <c r="U1089" i="9"/>
  <c r="T1089" i="9"/>
  <c r="S1089" i="9"/>
  <c r="R1089" i="9"/>
  <c r="Q1089" i="9"/>
  <c r="P1089" i="9"/>
  <c r="O1089" i="9"/>
  <c r="V1018" i="9"/>
  <c r="U1018" i="9"/>
  <c r="T1018" i="9"/>
  <c r="S1018" i="9"/>
  <c r="R1018" i="9"/>
  <c r="Q1018" i="9"/>
  <c r="P1018" i="9"/>
  <c r="O1018" i="9"/>
  <c r="V1007" i="9"/>
  <c r="U1007" i="9"/>
  <c r="T1007" i="9"/>
  <c r="S1007" i="9"/>
  <c r="R1007" i="9"/>
  <c r="Q1007" i="9"/>
  <c r="P1007" i="9"/>
  <c r="O1007" i="9"/>
  <c r="V992" i="9"/>
  <c r="U992" i="9"/>
  <c r="T992" i="9"/>
  <c r="P992" i="9"/>
  <c r="O992" i="9"/>
  <c r="V698" i="9"/>
  <c r="U698" i="9"/>
  <c r="T698" i="9"/>
  <c r="S698" i="9"/>
  <c r="P698" i="9"/>
  <c r="O698" i="9"/>
  <c r="V690" i="9"/>
  <c r="U690" i="9"/>
  <c r="T690" i="9"/>
  <c r="S690" i="9"/>
  <c r="P690" i="9"/>
  <c r="O690" i="9"/>
  <c r="V573" i="9"/>
  <c r="U573" i="9"/>
  <c r="T573" i="9"/>
  <c r="S573" i="9"/>
  <c r="R573" i="9"/>
  <c r="O573" i="9"/>
  <c r="V66" i="9"/>
  <c r="U66" i="9"/>
  <c r="T66" i="9"/>
  <c r="S66" i="9"/>
  <c r="R66" i="9"/>
  <c r="P66" i="9"/>
  <c r="V58" i="9"/>
  <c r="U58" i="9"/>
  <c r="T58" i="9"/>
  <c r="S58" i="9"/>
  <c r="R58" i="9"/>
  <c r="P58" i="9"/>
  <c r="O58" i="9"/>
  <c r="G58" i="9"/>
  <c r="W992" i="9" l="1"/>
  <c r="X992" i="9"/>
  <c r="X66" i="9"/>
  <c r="X573" i="9"/>
  <c r="X698" i="9"/>
  <c r="X1018" i="9"/>
  <c r="X1089" i="9"/>
  <c r="X1097" i="9"/>
  <c r="X1105" i="9"/>
  <c r="X58" i="9"/>
  <c r="W66" i="9"/>
  <c r="W573" i="9"/>
  <c r="W698" i="9"/>
  <c r="W1018" i="9"/>
  <c r="W1089" i="9"/>
  <c r="W1097" i="9"/>
  <c r="W1105" i="9"/>
  <c r="W690" i="9"/>
  <c r="W1007" i="9"/>
  <c r="W58" i="9"/>
  <c r="X690" i="9"/>
  <c r="X1007" i="9"/>
  <c r="V708" i="9" l="1"/>
  <c r="U708" i="9"/>
  <c r="T708" i="9"/>
  <c r="S708" i="9"/>
  <c r="P708" i="9"/>
  <c r="O708" i="9"/>
  <c r="X708" i="9" l="1"/>
  <c r="W708" i="9"/>
  <c r="V1113" i="9" l="1"/>
  <c r="U1113" i="9"/>
  <c r="T1113" i="9"/>
  <c r="S1113" i="9"/>
  <c r="R1113" i="9"/>
  <c r="Q1113" i="9"/>
  <c r="P1113" i="9"/>
  <c r="O1113" i="9"/>
  <c r="V1121" i="9"/>
  <c r="U1121" i="9"/>
  <c r="T1121" i="9"/>
  <c r="S1121" i="9"/>
  <c r="R1121" i="9"/>
  <c r="Q1121" i="9"/>
  <c r="P1121" i="9"/>
  <c r="O1121" i="9"/>
  <c r="X1113" i="9" l="1"/>
  <c r="W1121" i="9"/>
  <c r="W1113" i="9"/>
  <c r="X1121" i="9"/>
  <c r="V1028" i="9" l="1"/>
  <c r="U1028" i="9"/>
  <c r="T1028" i="9"/>
  <c r="S1028" i="9"/>
  <c r="R1028" i="9"/>
  <c r="Q1028" i="9"/>
  <c r="P1028" i="9"/>
  <c r="O1028" i="9"/>
  <c r="X1028" i="9" l="1"/>
  <c r="W1028" i="9"/>
  <c r="V1132" i="9" l="1"/>
  <c r="U1132" i="9"/>
  <c r="T1132" i="9"/>
  <c r="S1132" i="9"/>
  <c r="R1132" i="9"/>
  <c r="Q1132" i="9"/>
  <c r="P1132" i="9"/>
  <c r="O1132" i="9"/>
  <c r="W1132" i="9" l="1"/>
  <c r="X1132" i="9"/>
  <c r="V1065" i="9"/>
  <c r="U1065" i="9"/>
  <c r="T1065" i="9"/>
  <c r="S1065" i="9"/>
  <c r="R1065" i="9"/>
  <c r="Q1065" i="9"/>
  <c r="P1065" i="9"/>
  <c r="O1065" i="9"/>
  <c r="W1065" i="9" l="1"/>
  <c r="X1065" i="9"/>
  <c r="U1402" i="9" l="1"/>
  <c r="S1402" i="9"/>
  <c r="R1402" i="9"/>
  <c r="P1402" i="9"/>
  <c r="W1402" i="9" l="1"/>
  <c r="V1140" i="9"/>
  <c r="U1140" i="9"/>
  <c r="T1140" i="9"/>
  <c r="S1140" i="9"/>
  <c r="R1140" i="9"/>
  <c r="Q1140" i="9"/>
  <c r="P1140" i="9"/>
  <c r="O1140" i="9"/>
  <c r="W1140" i="9" l="1"/>
  <c r="X1140" i="9"/>
  <c r="V1458" i="9"/>
  <c r="U1458" i="9"/>
  <c r="T1458" i="9"/>
  <c r="S1458" i="9"/>
  <c r="R1458" i="9"/>
  <c r="Q1458" i="9"/>
  <c r="P1458" i="9"/>
  <c r="O1458" i="9"/>
  <c r="W1458" i="9" l="1"/>
  <c r="X1458" i="9"/>
  <c r="V581" i="9" l="1"/>
  <c r="U581" i="9"/>
  <c r="O581" i="9"/>
  <c r="W581" i="9" l="1"/>
  <c r="X581" i="9"/>
  <c r="V962" i="9"/>
  <c r="U962" i="9"/>
  <c r="T962" i="9"/>
  <c r="S962" i="9"/>
  <c r="R962" i="9"/>
  <c r="Q962" i="9"/>
  <c r="P962" i="9"/>
  <c r="O962" i="9"/>
  <c r="W962" i="9" l="1"/>
  <c r="X962" i="9"/>
  <c r="V1158" i="9"/>
  <c r="U1158" i="9"/>
  <c r="T1158" i="9"/>
  <c r="S1158" i="9"/>
  <c r="R1158" i="9"/>
  <c r="Q1158" i="9"/>
  <c r="P1158" i="9"/>
  <c r="O1158" i="9"/>
  <c r="V1149" i="9"/>
  <c r="U1149" i="9"/>
  <c r="T1149" i="9"/>
  <c r="S1149" i="9"/>
  <c r="R1149" i="9"/>
  <c r="Q1149" i="9"/>
  <c r="P1149" i="9"/>
  <c r="O1149" i="9"/>
  <c r="W1158" i="9" l="1"/>
  <c r="W1149" i="9"/>
  <c r="X1149" i="9"/>
  <c r="X1158" i="9"/>
  <c r="V667" i="9" l="1"/>
  <c r="U667" i="9"/>
  <c r="T667" i="9"/>
  <c r="O667" i="9"/>
  <c r="V650" i="9"/>
  <c r="U650" i="9"/>
  <c r="T650" i="9"/>
  <c r="S650" i="9"/>
  <c r="X650" i="9" l="1"/>
  <c r="W650" i="9"/>
  <c r="W667" i="9"/>
  <c r="V1253" i="9"/>
  <c r="U1253" i="9"/>
  <c r="T1253" i="9"/>
  <c r="S1253" i="9"/>
  <c r="R1253" i="9"/>
  <c r="Q1253" i="9"/>
  <c r="P1253" i="9"/>
  <c r="O1253" i="9"/>
  <c r="W1253" i="9" l="1"/>
  <c r="X1253" i="9"/>
  <c r="V1166" i="9"/>
  <c r="U1166" i="9"/>
  <c r="T1166" i="9"/>
  <c r="S1166" i="9"/>
  <c r="R1166" i="9"/>
  <c r="Q1166" i="9"/>
  <c r="P1166" i="9"/>
  <c r="O1166" i="9"/>
  <c r="X1166" i="9" l="1"/>
  <c r="W1166" i="9"/>
  <c r="V1174" i="9"/>
  <c r="U1174" i="9"/>
  <c r="T1174" i="9"/>
  <c r="S1174" i="9"/>
  <c r="R1174" i="9"/>
  <c r="Q1174" i="9"/>
  <c r="P1174" i="9"/>
  <c r="O1174" i="9"/>
  <c r="V1183" i="9"/>
  <c r="U1183" i="9"/>
  <c r="T1183" i="9"/>
  <c r="S1183" i="9"/>
  <c r="R1183" i="9"/>
  <c r="Q1183" i="9"/>
  <c r="P1183" i="9"/>
  <c r="O1183" i="9"/>
  <c r="V1192" i="9"/>
  <c r="U1192" i="9"/>
  <c r="T1192" i="9"/>
  <c r="S1192" i="9"/>
  <c r="R1192" i="9"/>
  <c r="Q1192" i="9"/>
  <c r="P1192" i="9"/>
  <c r="O1192" i="9"/>
  <c r="X1192" i="9" l="1"/>
  <c r="X1183" i="9"/>
  <c r="X1174" i="9"/>
  <c r="W1192" i="9"/>
  <c r="W1183" i="9"/>
  <c r="W1174" i="9"/>
  <c r="V908" i="9"/>
  <c r="U908" i="9"/>
  <c r="T908" i="9"/>
  <c r="S908" i="9"/>
  <c r="R908" i="9"/>
  <c r="Q908" i="9"/>
  <c r="P908" i="9"/>
  <c r="O908" i="9"/>
  <c r="U917" i="9"/>
  <c r="T917" i="9"/>
  <c r="W917" i="9" l="1"/>
  <c r="W908" i="9"/>
  <c r="X908" i="9"/>
  <c r="V1210" i="9"/>
  <c r="U1210" i="9"/>
  <c r="T1210" i="9"/>
  <c r="S1210" i="9"/>
  <c r="R1210" i="9"/>
  <c r="Q1210" i="9"/>
  <c r="P1210" i="9"/>
  <c r="O1210" i="9"/>
  <c r="V1202" i="9"/>
  <c r="U1202" i="9"/>
  <c r="T1202" i="9"/>
  <c r="S1202" i="9"/>
  <c r="R1202" i="9"/>
  <c r="Q1202" i="9"/>
  <c r="P1202" i="9"/>
  <c r="O1202" i="9"/>
  <c r="W1202" i="9" l="1"/>
  <c r="W1210" i="9"/>
  <c r="X1210" i="9"/>
  <c r="X1202" i="9"/>
  <c r="V954" i="9"/>
  <c r="U954" i="9"/>
  <c r="T954" i="9"/>
  <c r="S954" i="9"/>
  <c r="R954" i="9"/>
  <c r="Q954" i="9"/>
  <c r="P954" i="9"/>
  <c r="O954" i="9"/>
  <c r="X954" i="9" l="1"/>
  <c r="W954" i="9"/>
  <c r="V1219" i="9" l="1"/>
  <c r="U1219" i="9"/>
  <c r="T1219" i="9"/>
  <c r="S1219" i="9"/>
  <c r="R1219" i="9"/>
  <c r="Q1219" i="9"/>
  <c r="P1219" i="9"/>
  <c r="O1219" i="9"/>
  <c r="V1229" i="9"/>
  <c r="U1229" i="9"/>
  <c r="T1229" i="9"/>
  <c r="S1229" i="9"/>
  <c r="R1229" i="9"/>
  <c r="Q1229" i="9"/>
  <c r="P1229" i="9"/>
  <c r="O1229" i="9"/>
  <c r="V1237" i="9"/>
  <c r="U1237" i="9"/>
  <c r="T1237" i="9"/>
  <c r="S1237" i="9"/>
  <c r="R1237" i="9"/>
  <c r="Q1237" i="9"/>
  <c r="P1237" i="9"/>
  <c r="O1237" i="9"/>
  <c r="W1229" i="9" l="1"/>
  <c r="W1219" i="9"/>
  <c r="X1229" i="9"/>
  <c r="X1219" i="9"/>
  <c r="W1237" i="9"/>
  <c r="X1237" i="9"/>
  <c r="V1245" i="9" l="1"/>
  <c r="U1245" i="9"/>
  <c r="T1245" i="9"/>
  <c r="S1245" i="9"/>
  <c r="R1245" i="9"/>
  <c r="Q1245" i="9"/>
  <c r="P1245" i="9"/>
  <c r="O1245" i="9"/>
  <c r="X1245" i="9" l="1"/>
  <c r="W1245" i="9"/>
  <c r="V1340" i="9" l="1"/>
  <c r="U1340" i="9"/>
  <c r="O1340" i="9"/>
  <c r="W1340" i="9" l="1"/>
  <c r="X1340" i="9"/>
  <c r="V976" i="9"/>
  <c r="U976" i="9"/>
  <c r="T976" i="9"/>
  <c r="S976" i="9"/>
  <c r="R976" i="9"/>
  <c r="Q976" i="9"/>
  <c r="P976" i="9"/>
  <c r="O976" i="9"/>
  <c r="X976" i="9" l="1"/>
  <c r="W976" i="9"/>
  <c r="V1551" i="9" l="1"/>
  <c r="U1551" i="9"/>
  <c r="T1551" i="9"/>
  <c r="S1551" i="9"/>
  <c r="R1551" i="9"/>
  <c r="O1551" i="9"/>
  <c r="W1551" i="9" l="1"/>
  <c r="X1551" i="9"/>
  <c r="V1498" i="9" l="1"/>
  <c r="U1498" i="9"/>
  <c r="T1498" i="9"/>
  <c r="S1498" i="9"/>
  <c r="R1498" i="9"/>
  <c r="Q1498" i="9"/>
  <c r="P1498" i="9"/>
  <c r="O1498" i="9"/>
  <c r="V1478" i="9"/>
  <c r="U1478" i="9"/>
  <c r="T1478" i="9"/>
  <c r="S1478" i="9"/>
  <c r="R1478" i="9"/>
  <c r="Q1478" i="9"/>
  <c r="P1478" i="9"/>
  <c r="O1478" i="9"/>
  <c r="X1498" i="9" l="1"/>
  <c r="W1478" i="9"/>
  <c r="W1498" i="9"/>
  <c r="X1478" i="9"/>
  <c r="V1562" i="9" l="1"/>
  <c r="U1562" i="9"/>
  <c r="T1562" i="9"/>
  <c r="S1562" i="9"/>
  <c r="R1562" i="9"/>
  <c r="Q1562" i="9"/>
  <c r="P1562" i="9"/>
  <c r="O1562" i="9"/>
  <c r="V1543" i="9"/>
  <c r="U1543" i="9"/>
  <c r="T1543" i="9"/>
  <c r="S1543" i="9"/>
  <c r="R1543" i="9"/>
  <c r="Q1543" i="9"/>
  <c r="P1543" i="9"/>
  <c r="O1543" i="9"/>
  <c r="V1530" i="9"/>
  <c r="U1530" i="9"/>
  <c r="T1530" i="9"/>
  <c r="S1530" i="9"/>
  <c r="R1530" i="9"/>
  <c r="Q1530" i="9"/>
  <c r="P1530" i="9"/>
  <c r="O1530" i="9"/>
  <c r="V1489" i="9"/>
  <c r="U1489" i="9"/>
  <c r="T1489" i="9"/>
  <c r="R1489" i="9"/>
  <c r="P1489" i="9"/>
  <c r="O1489" i="9"/>
  <c r="V1466" i="9"/>
  <c r="U1466" i="9"/>
  <c r="S1466" i="9"/>
  <c r="V1446" i="9"/>
  <c r="U1446" i="9"/>
  <c r="T1446" i="9"/>
  <c r="S1446" i="9"/>
  <c r="R1446" i="9"/>
  <c r="Q1446" i="9"/>
  <c r="O1446" i="9"/>
  <c r="U1352" i="9"/>
  <c r="T1352" i="9"/>
  <c r="R1352" i="9"/>
  <c r="O1352" i="9"/>
  <c r="X1446" i="9" l="1"/>
  <c r="W1352" i="9"/>
  <c r="X1466" i="9"/>
  <c r="W1446" i="9"/>
  <c r="W1543" i="9"/>
  <c r="W1562" i="9"/>
  <c r="X1543" i="9"/>
  <c r="X1562" i="9"/>
  <c r="X1489" i="9"/>
  <c r="X1352" i="9"/>
  <c r="W1466" i="9"/>
  <c r="W1530" i="9"/>
  <c r="W1489" i="9"/>
  <c r="X1530" i="9"/>
  <c r="V26" i="9" l="1"/>
  <c r="U26" i="9"/>
  <c r="W26" i="9" l="1"/>
  <c r="X26" i="9"/>
  <c r="V1522" i="9" l="1"/>
  <c r="U1522" i="9"/>
  <c r="T1522" i="9"/>
  <c r="S1522" i="9"/>
  <c r="R1522" i="9"/>
  <c r="Q1522" i="9"/>
  <c r="P1522" i="9"/>
  <c r="O1522" i="9"/>
  <c r="X1522" i="9" l="1"/>
  <c r="W1522" i="9"/>
  <c r="V1392" i="9" l="1"/>
  <c r="U1392" i="9"/>
  <c r="T1392" i="9"/>
  <c r="P1392" i="9"/>
  <c r="O1392" i="9"/>
  <c r="W1392" i="9" l="1"/>
  <c r="V18" i="9" l="1"/>
  <c r="U18" i="9"/>
  <c r="T18" i="9"/>
  <c r="S18" i="9"/>
  <c r="R18" i="9"/>
  <c r="P18" i="9"/>
  <c r="O18" i="9"/>
  <c r="W18" i="9" l="1"/>
  <c r="X18" i="9"/>
  <c r="V6" i="9" l="1"/>
  <c r="U6" i="9"/>
  <c r="S6" i="9"/>
  <c r="X6" i="9" l="1"/>
  <c r="W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77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სხვა მიღებაა ატვირთული</t>
        </r>
      </text>
    </comment>
    <comment ref="J96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statusi sistemashi</t>
        </r>
      </text>
    </comment>
    <comment ref="L107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სისტემაში არ არის შეყვანილი</t>
        </r>
      </text>
    </comment>
  </commentList>
</comments>
</file>

<file path=xl/sharedStrings.xml><?xml version="1.0" encoding="utf-8"?>
<sst xmlns="http://schemas.openxmlformats.org/spreadsheetml/2006/main" count="5260" uniqueCount="2008">
  <si>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</si>
  <si>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</si>
  <si>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</si>
  <si>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</si>
  <si>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</si>
  <si>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</si>
  <si>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</si>
  <si>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შესყიდვის ობიექტი</t>
  </si>
  <si>
    <t>I კვარტალი</t>
  </si>
  <si>
    <t>გადახდის თარიღი</t>
  </si>
  <si>
    <t>III კვარტალი</t>
  </si>
  <si>
    <t>კვარტალი</t>
  </si>
  <si>
    <t xml:space="preserve">საკასო შესრულება </t>
  </si>
  <si>
    <t>ყველა კვარტლის შესრულება</t>
  </si>
  <si>
    <t>I</t>
  </si>
  <si>
    <t>II</t>
  </si>
  <si>
    <t>III</t>
  </si>
  <si>
    <t>IV</t>
  </si>
  <si>
    <t xml:space="preserve">ფაქტიური </t>
  </si>
  <si>
    <t>II კვარტალი</t>
  </si>
  <si>
    <t>I V კვარტალი</t>
  </si>
  <si>
    <t xml:space="preserve">ფაქტიური შესრულება                                  </t>
  </si>
  <si>
    <t>თეთრეულის რეცხვა</t>
  </si>
  <si>
    <t>დაცვის მომსახურება</t>
  </si>
  <si>
    <t>09100000</t>
  </si>
  <si>
    <t>დიზელი გენერატორისთვის</t>
  </si>
  <si>
    <t>მომსახურებები ეკოლოგიის სფეროში</t>
  </si>
  <si>
    <t xml:space="preserve">გულის ექოსკოპია  </t>
  </si>
  <si>
    <t xml:space="preserve">SPA,  SMP ან  CMR </t>
  </si>
  <si>
    <t>მარილისა და სუფთა ნატრიუმის ქლორიდი</t>
  </si>
  <si>
    <t>ჰემატოლოგიური სახარჯი მასალები</t>
  </si>
  <si>
    <t>სამედიცინო              ჟანგბადი</t>
  </si>
  <si>
    <t>ინტერნეტმომსახურებები</t>
  </si>
  <si>
    <t>კარტრიჯების დატენვა</t>
  </si>
  <si>
    <t>პრინტერების შეკეთება</t>
  </si>
  <si>
    <t>ჟ-3/1</t>
  </si>
  <si>
    <t>შპს ,,ინოვაციური ტექნოლოგიები და სერვისი"</t>
  </si>
  <si>
    <t>ბასრი, ინფექციური, მაღალი რისკის ინფექციური და ანატომიური ნარჩენების გატანა-განადგურება.</t>
  </si>
  <si>
    <t>ფარმაცევტული ნარჩენების გატანა-განადგურება; ვერცხლისწყლის შემცველი ქიმიური ნარჩენების გატანა-განადგურება; ქიმიური ნარჩენების გატანა-განადგურება.</t>
  </si>
  <si>
    <t>სააბონენტო, ადგილბრივი სატელეფონო მომსახურება.</t>
  </si>
  <si>
    <t>მაგიდის კომპიუტერები</t>
  </si>
  <si>
    <t>ნოუთბუქი</t>
  </si>
  <si>
    <t>NAT180018573</t>
  </si>
  <si>
    <t>20.12.2019</t>
  </si>
  <si>
    <t>NAT180018677</t>
  </si>
  <si>
    <t>NAT180018937</t>
  </si>
  <si>
    <t>NAT180019095</t>
  </si>
  <si>
    <t>NAT180019097</t>
  </si>
  <si>
    <t>NAT180019154</t>
  </si>
  <si>
    <t>NAT180019185</t>
  </si>
  <si>
    <t>CMR180204114</t>
  </si>
  <si>
    <t>ციფრული ტელევიზია</t>
  </si>
  <si>
    <t>NAT180019911</t>
  </si>
  <si>
    <t>შპს ,,ლაუნდრი 2014"</t>
  </si>
  <si>
    <t>ჟ-2/1</t>
  </si>
  <si>
    <t>შპს ,,ნიუ ჰოსპიტალსი"</t>
  </si>
  <si>
    <t>შპს ,,მედ პროჯექტ"</t>
  </si>
  <si>
    <t>ჟ-2/2</t>
  </si>
  <si>
    <t>ჟ-2/3</t>
  </si>
  <si>
    <t>შპს ,,ჯეობიტი"</t>
  </si>
  <si>
    <t>NAT180020212</t>
  </si>
  <si>
    <t>NAT180020214</t>
  </si>
  <si>
    <t>შპს ,,ალგანი"</t>
  </si>
  <si>
    <t xml:space="preserve"> შპს მედიკალ საპორტ ენდ ტექნოლოჯი</t>
  </si>
  <si>
    <t>შპს ,,მედიკალ ტექნოლოგი"</t>
  </si>
  <si>
    <t>შპს ,,წმინდა ლაზარეს კლინიკა"</t>
  </si>
  <si>
    <t>ჟ-2/5</t>
  </si>
  <si>
    <t>ჟ-3/2</t>
  </si>
  <si>
    <t>სს ,,სილქნეტი"</t>
  </si>
  <si>
    <t>CMR180215053</t>
  </si>
  <si>
    <t>შპს ,,სილქნეტი"</t>
  </si>
  <si>
    <t>ჟ-2/6</t>
  </si>
  <si>
    <t>ჟ-2/7</t>
  </si>
  <si>
    <t>ჟ-2/8</t>
  </si>
  <si>
    <t>ჟ-2/9</t>
  </si>
  <si>
    <t>ააიპ ,,ჯოენის სახელობის სამედიცინო ცენტრი"</t>
  </si>
  <si>
    <t>08.01.2019</t>
  </si>
  <si>
    <t>შპს ,,სისხლის ბანკი"</t>
  </si>
  <si>
    <t>04.01.2019</t>
  </si>
  <si>
    <t>ჟ-3/3</t>
  </si>
  <si>
    <t>31.03.2019</t>
  </si>
  <si>
    <t>0425304114</t>
  </si>
  <si>
    <t>0425783680</t>
  </si>
  <si>
    <t>კეტამინი</t>
  </si>
  <si>
    <t>ჟ-3/5</t>
  </si>
  <si>
    <t>შპს ,,ავერსი ფარმა"</t>
  </si>
  <si>
    <t xml:space="preserve">სს კომპანია ,,მედინსერვი“ </t>
  </si>
  <si>
    <t>ჟ-3/4</t>
  </si>
  <si>
    <t>ჟ-1/1</t>
  </si>
  <si>
    <t xml:space="preserve"> შპს "სოკარ ჯორჯია პეტროლეუმი"</t>
  </si>
  <si>
    <t>09.01.2019</t>
  </si>
  <si>
    <t>ჟ-2/10</t>
  </si>
  <si>
    <t>ჟ-2/11</t>
  </si>
  <si>
    <t>17.01.2019</t>
  </si>
  <si>
    <t>ჟ-3/6</t>
  </si>
  <si>
    <t>ჟ-3/7</t>
  </si>
  <si>
    <t>შპს ,,პსპ ფარმა"</t>
  </si>
  <si>
    <t>CMR190005701</t>
  </si>
  <si>
    <t>0426140478</t>
  </si>
  <si>
    <t>11.01.2019</t>
  </si>
  <si>
    <t>CON180000034  CMR190006707</t>
  </si>
  <si>
    <t>14.01.2019</t>
  </si>
  <si>
    <t>NAT190000556</t>
  </si>
  <si>
    <t>CMR190006872</t>
  </si>
  <si>
    <t>SMP180003145  CMR190006881</t>
  </si>
  <si>
    <t>სამედიცინო ნიღაბი</t>
  </si>
  <si>
    <t>25.01.2019</t>
  </si>
  <si>
    <t>შპს ,,ლაბ ექსპრესი"</t>
  </si>
  <si>
    <t>ჟ-3/8</t>
  </si>
  <si>
    <t>ინფლუენზა (გრიპის ტესტი)</t>
  </si>
  <si>
    <t>ჟ-3/9</t>
  </si>
  <si>
    <t>0426738202</t>
  </si>
  <si>
    <t>CMR190008521</t>
  </si>
  <si>
    <t>0426430871</t>
  </si>
  <si>
    <t>0426006132</t>
  </si>
  <si>
    <t>CMR190009074</t>
  </si>
  <si>
    <t>0426651788</t>
  </si>
  <si>
    <t>12.01.2019</t>
  </si>
  <si>
    <t>CMR190009296</t>
  </si>
  <si>
    <t>CMR190009304</t>
  </si>
  <si>
    <t>0427213860</t>
  </si>
  <si>
    <t>16.01.2018</t>
  </si>
  <si>
    <t>ჟ-3/10</t>
  </si>
  <si>
    <t>SMP190000237  CMR190009612</t>
  </si>
  <si>
    <t>21.01.2019</t>
  </si>
  <si>
    <t>შპს ,,გოლდმედი"</t>
  </si>
  <si>
    <t>0427491671</t>
  </si>
  <si>
    <t>შპს ,,იუ ჯითი"</t>
  </si>
  <si>
    <t>33100000</t>
  </si>
  <si>
    <t>ვენის კათეტერი; ფოლეის კათეტერი; ბინტი; სპირტიანი ტამპონი; ნიღაბი; ბამბა; ლეიკოპლასტერი; ბახილები; შპრიცი</t>
  </si>
  <si>
    <t>არასტერილური სამედიცინო მარლა</t>
  </si>
  <si>
    <t>31.01.2019</t>
  </si>
  <si>
    <t>30.04.2019</t>
  </si>
  <si>
    <t>სინოგალი და სხვ.</t>
  </si>
  <si>
    <t>ეუფილინი და სხვა</t>
  </si>
  <si>
    <t>ამოქსიკლავი და სხვა</t>
  </si>
  <si>
    <t>ჟ-3/12</t>
  </si>
  <si>
    <t>ჟ-3/13</t>
  </si>
  <si>
    <t>ჟ-3/14</t>
  </si>
  <si>
    <t>CMR190015125</t>
  </si>
  <si>
    <t>CMR190015131</t>
  </si>
  <si>
    <t>23.01.2019</t>
  </si>
  <si>
    <t>ჟ-3/15</t>
  </si>
  <si>
    <t>ალბუტეროლი</t>
  </si>
  <si>
    <t>CMR190015720</t>
  </si>
  <si>
    <t>22.01.2019</t>
  </si>
  <si>
    <t>ჰიგიენური საშუალებები (ქაღალდი, საპონი)</t>
  </si>
  <si>
    <t>CMR190015817</t>
  </si>
  <si>
    <t>403311260</t>
  </si>
  <si>
    <t>403308396</t>
  </si>
  <si>
    <t>0427473237</t>
  </si>
  <si>
    <t>24.01.2019</t>
  </si>
  <si>
    <t>0427903275</t>
  </si>
  <si>
    <t>0427621417</t>
  </si>
  <si>
    <t>სხვადასხვა სამედიცინო სახარჯი მასალები-1</t>
  </si>
  <si>
    <t>NAT190001677</t>
  </si>
  <si>
    <t>NAT190001679</t>
  </si>
  <si>
    <t>სხვადასხვა სამედიცინო სახარჯი მასალები-2</t>
  </si>
  <si>
    <t>28.01.2019</t>
  </si>
  <si>
    <t>შპს იზი პრინტი</t>
  </si>
  <si>
    <t>04.02.2019</t>
  </si>
  <si>
    <t>29.01.2019</t>
  </si>
  <si>
    <t>31.12.2019</t>
  </si>
  <si>
    <t>შპს ,,ნუგეშ"</t>
  </si>
  <si>
    <t>ჟ-3/16</t>
  </si>
  <si>
    <t>ჟ-3/17</t>
  </si>
  <si>
    <t>იმუნოგლობულინი</t>
  </si>
  <si>
    <t>15.03.2019</t>
  </si>
  <si>
    <t>403314284</t>
  </si>
  <si>
    <t>0428338085</t>
  </si>
  <si>
    <t>02.02.2019</t>
  </si>
  <si>
    <t>24.01.2018</t>
  </si>
  <si>
    <t>0428769004</t>
  </si>
  <si>
    <t>0428868382</t>
  </si>
  <si>
    <t>29.01.2018</t>
  </si>
  <si>
    <t>0429549347</t>
  </si>
  <si>
    <t>042886838</t>
  </si>
  <si>
    <t>0428664794</t>
  </si>
  <si>
    <t>NAT190002038</t>
  </si>
  <si>
    <t>0428747988</t>
  </si>
  <si>
    <t>სს ,,გეფა"</t>
  </si>
  <si>
    <t>NAT190002157</t>
  </si>
  <si>
    <t>CMR190036430</t>
  </si>
  <si>
    <t>CMR190038001</t>
  </si>
  <si>
    <t>შპს ,ჯობს გე"</t>
  </si>
  <si>
    <t xml:space="preserve">ვაკანსიის გამოქვეყნება </t>
  </si>
  <si>
    <t>CMR190038002</t>
  </si>
  <si>
    <t>შპს "ჰემატოლოგიისა და ტრანსფუზიოლოგიის ინსტიტუტი"</t>
  </si>
  <si>
    <t>ჟ-3/19</t>
  </si>
  <si>
    <t>08.02.2019</t>
  </si>
  <si>
    <t>ჟ-2/12</t>
  </si>
  <si>
    <t>სტეპტენბაქტი</t>
  </si>
  <si>
    <t>ჟ-3/20</t>
  </si>
  <si>
    <t>ძვლის ტვინის პუნქცია</t>
  </si>
  <si>
    <t>06.02.2019</t>
  </si>
  <si>
    <t>ჟ-3/21</t>
  </si>
  <si>
    <t xml:space="preserve">სს ,,სამედიცინო კორპორაცია ევექსი“ - ი. ციციშვილის სახელობის ბავშვთა კლინიკა </t>
  </si>
  <si>
    <t>07.02.2019</t>
  </si>
  <si>
    <t>05.02.2019</t>
  </si>
  <si>
    <t xml:space="preserve">I კვარტალი </t>
  </si>
  <si>
    <t>0429547404</t>
  </si>
  <si>
    <t>04.02.2018</t>
  </si>
  <si>
    <t>403328369</t>
  </si>
  <si>
    <t>0430673509</t>
  </si>
  <si>
    <t>0429660846</t>
  </si>
  <si>
    <t>0430780386</t>
  </si>
  <si>
    <t>0430931233</t>
  </si>
  <si>
    <t>0430797462</t>
  </si>
  <si>
    <t>0430075991</t>
  </si>
  <si>
    <t>0429977331</t>
  </si>
  <si>
    <t>162988702</t>
  </si>
  <si>
    <t>SPA180008816</t>
  </si>
  <si>
    <t>CMR190041324</t>
  </si>
  <si>
    <t>სხვადასხვა დასახელების ბიოქიმიური რეაქტივები</t>
  </si>
  <si>
    <t>კარტრიჯები, თავსებადი გაზების და ელექტროლიტების ანალიზატორისთვის Siemens RAPIDPoint500</t>
  </si>
  <si>
    <t>ლითიუმ ჰეპარინიანი შპრიცი (LH) თავსებადი კლინიკაში არსებულ გაზებისა და ელექტროლიტების ანალიზატორთან RAPID POINT500 ( SIMERNS)</t>
  </si>
  <si>
    <t>სახარჯი მასალები ბიოქიმიური ანალიზატორისათვის</t>
  </si>
  <si>
    <t>SMP190000637  CMR190041517</t>
  </si>
  <si>
    <t>SMP190000862   CMR190042043</t>
  </si>
  <si>
    <t>N1/1</t>
  </si>
  <si>
    <t>შსპ ,,ახალი ქსელები"</t>
  </si>
  <si>
    <t>მ.ჩ</t>
  </si>
  <si>
    <t>NAT190002937</t>
  </si>
  <si>
    <t>NAT190002939</t>
  </si>
  <si>
    <t xml:space="preserve"> NAT190002940</t>
  </si>
  <si>
    <t>NAT190002941</t>
  </si>
  <si>
    <t>11.02.2019</t>
  </si>
  <si>
    <t>0432021876</t>
  </si>
  <si>
    <t>0431605551</t>
  </si>
  <si>
    <t>12 სასაქონლო ზედნადები</t>
  </si>
  <si>
    <t>12,02,2019</t>
  </si>
  <si>
    <t>ჰისტამინი</t>
  </si>
  <si>
    <t>12.02.2019</t>
  </si>
  <si>
    <t>112809776</t>
  </si>
  <si>
    <t>112801245</t>
  </si>
  <si>
    <t>ჟ-3/22</t>
  </si>
  <si>
    <t>13.02.2019</t>
  </si>
  <si>
    <t>შპს ,,მედფარმა პლიუსი"</t>
  </si>
  <si>
    <t>31.05.2019</t>
  </si>
  <si>
    <t>CMR190044566</t>
  </si>
  <si>
    <t>საერთაშორისო, საქალაქთაშორისო და მობილურ ოპერატორებთან დასაკავშირებელი სატელეფონო მომსახურება..</t>
  </si>
  <si>
    <t>SPA180009023</t>
  </si>
  <si>
    <t>N1/7</t>
  </si>
  <si>
    <t>შპს ,,სითი ტელეკომი"</t>
  </si>
  <si>
    <t>05,02,2019</t>
  </si>
  <si>
    <t>163150186</t>
  </si>
  <si>
    <t>112603101</t>
  </si>
  <si>
    <t>რეაქტივები სისხლის საერთოს ანალიზატორისთვის</t>
  </si>
  <si>
    <t>რეაქტივები იმუნოფერმენტული ანალიზატორისათვის</t>
  </si>
  <si>
    <t>NAT190003400</t>
  </si>
  <si>
    <t>NAT190003401</t>
  </si>
  <si>
    <t>ბასრი ნარჩენების კონტეინერები</t>
  </si>
  <si>
    <t>ჟ-3/23</t>
  </si>
  <si>
    <t>ჟ-3/24</t>
  </si>
  <si>
    <t>14.02.2019</t>
  </si>
  <si>
    <t>0432823525</t>
  </si>
  <si>
    <t>18.02.2019</t>
  </si>
  <si>
    <t>შპს ჰემატოლოგიისა და ტრანსფუზიოლოგიის ინსტიტუტი</t>
  </si>
  <si>
    <t>შპს ,,ვიდიჯი გრუპი"</t>
  </si>
  <si>
    <t>CMR190047610</t>
  </si>
  <si>
    <t>CMR190047600</t>
  </si>
  <si>
    <t>CON190000001  CMR190047661</t>
  </si>
  <si>
    <t>ჟ-1/3</t>
  </si>
  <si>
    <t>ჟ-2/13</t>
  </si>
  <si>
    <t>19.02.2019</t>
  </si>
  <si>
    <t>20.02.2019</t>
  </si>
  <si>
    <t>25.02.2019</t>
  </si>
  <si>
    <t>CON190000003  CMR190049000</t>
  </si>
  <si>
    <t>ჟ-1/2</t>
  </si>
  <si>
    <t>403348585</t>
  </si>
  <si>
    <t>403349308</t>
  </si>
  <si>
    <t>0432866781</t>
  </si>
  <si>
    <t>15.02.2019</t>
  </si>
  <si>
    <t>0433080317</t>
  </si>
  <si>
    <t>0433641668</t>
  </si>
  <si>
    <t>0433722607</t>
  </si>
  <si>
    <t>0433531795</t>
  </si>
  <si>
    <t>0433885969</t>
  </si>
  <si>
    <t>სხვადასხვა სამედიცინო სახარჯი მასალები</t>
  </si>
  <si>
    <t>რენტგენოგრაფიული და ტომოგრაფიული მომსახურებები MRT</t>
  </si>
  <si>
    <t>დღენაკლულთა რეტინოპათიის მკურნალობა                    ავესტინი</t>
  </si>
  <si>
    <t>NAT190003815</t>
  </si>
  <si>
    <t>30200000</t>
  </si>
  <si>
    <t>დაცვის სასიგნალო სისტემები</t>
  </si>
  <si>
    <t>ჟ-3/29</t>
  </si>
  <si>
    <t>28.02.2019</t>
  </si>
  <si>
    <t>შპს ,,ჰუმან დიაგნოსტიც ჯორჯია"</t>
  </si>
  <si>
    <t>შრატები</t>
  </si>
  <si>
    <t>ჟ-3/28</t>
  </si>
  <si>
    <t>შპს ,,ლაბორატორიის ხარისხის მართვა"</t>
  </si>
  <si>
    <t>რაცეპინეფრინი</t>
  </si>
  <si>
    <t>22.02.2019</t>
  </si>
  <si>
    <t>ჟ-3/27</t>
  </si>
  <si>
    <t>ჟ-3/26</t>
  </si>
  <si>
    <t>CMR190052640</t>
  </si>
  <si>
    <t>CMR190052676</t>
  </si>
  <si>
    <t>ჟ-3/30</t>
  </si>
  <si>
    <t>შპს ,,დელტამედ ჯორჯია</t>
  </si>
  <si>
    <t>CMR190053072</t>
  </si>
  <si>
    <t>CMR190053092</t>
  </si>
  <si>
    <t>ჟ-2/14</t>
  </si>
  <si>
    <t>ჟ-2/15</t>
  </si>
  <si>
    <t>სოლუმედროლი</t>
  </si>
  <si>
    <t>პრედნიზოლონი</t>
  </si>
  <si>
    <t>ჟ-3/33</t>
  </si>
  <si>
    <t>რევმატოლოგიური კვლევები</t>
  </si>
  <si>
    <t>ჟ-3/32</t>
  </si>
  <si>
    <t>შპს ,,აკად. ვ. წითლანაძის სახელობის  რევმატოლოგიის სამეცნიერო-პრაქტიკული ცენტრი“</t>
  </si>
  <si>
    <t>პარაზიტოლოგია   კვლევები</t>
  </si>
  <si>
    <t>შპს „სამედიცინო პარაზიტოლოგიისა და ტროპიკული  მედიცინის  კვლევის  ინსტიტუტი“</t>
  </si>
  <si>
    <t>ჟ-3/31</t>
  </si>
  <si>
    <t>CMR190054514</t>
  </si>
  <si>
    <t>შპს ,,ალერგოლოგიისა და იმუნოლოგიის ცენტრი“</t>
  </si>
  <si>
    <t>ჟ-3/34</t>
  </si>
  <si>
    <t>ჟ-3/25</t>
  </si>
  <si>
    <t>ელექტრომიოგრაფია</t>
  </si>
  <si>
    <t>სტერნალური პუნქცია</t>
  </si>
  <si>
    <t>სალარო აპარატის მომსახურება</t>
  </si>
  <si>
    <t>ჟ-2/16</t>
  </si>
  <si>
    <t>ჟ-3/35</t>
  </si>
  <si>
    <t>შპს ,,ჯორჯიან ნეთვორკი"</t>
  </si>
  <si>
    <t>სამედიცინო ხელთათმანები</t>
  </si>
  <si>
    <t>შპს ,,სამედიცინო ცენტრი სეუ კლინიკა“</t>
  </si>
  <si>
    <t>SMP190001257  CMR190056116</t>
  </si>
  <si>
    <t>ჟ-3/36</t>
  </si>
  <si>
    <t xml:space="preserve">შპს ,,მედ ეკონომი“  </t>
  </si>
  <si>
    <t>ჟ-2/17</t>
  </si>
  <si>
    <t>შპს ,,დელტამედ ჯორჯია"</t>
  </si>
  <si>
    <t>შპს „მოწინავე სამედიცინო ტექნოლოგიები და სერვისი“</t>
  </si>
  <si>
    <t>CMR190057310  SMP 190001378</t>
  </si>
  <si>
    <t>SMP190001393  CMR190057059</t>
  </si>
  <si>
    <t>CMR190057702</t>
  </si>
  <si>
    <t>CMR190057695</t>
  </si>
  <si>
    <t>CMR190057682</t>
  </si>
  <si>
    <t>CMR190059640</t>
  </si>
  <si>
    <t>J-3/37</t>
  </si>
  <si>
    <t>შპს ,,მედ ეკონომი“</t>
  </si>
  <si>
    <t>SMP190001256 CMR190059879</t>
  </si>
  <si>
    <t>SMP190001248 CMR190060741</t>
  </si>
  <si>
    <t>ჟ-3/39</t>
  </si>
  <si>
    <t>ჟ-2/18</t>
  </si>
  <si>
    <t>33600000</t>
  </si>
  <si>
    <t>ჟ-1/6</t>
  </si>
  <si>
    <t xml:space="preserve">
სს გეფა</t>
  </si>
  <si>
    <t>მედიკამენტი</t>
  </si>
  <si>
    <t>ჟ-1/7</t>
  </si>
  <si>
    <t>შპს პსპ ფარმა</t>
  </si>
  <si>
    <t>CMR190060617</t>
  </si>
  <si>
    <t>ჟ-3/38</t>
  </si>
  <si>
    <t>სადეზინფექციო ხსნარები</t>
  </si>
  <si>
    <t>CMR190064144</t>
  </si>
  <si>
    <t>ჟ-3/41</t>
  </si>
  <si>
    <t>შპს „სოლოფარმი“</t>
  </si>
  <si>
    <t>შპს „ავერსი-ფარმა“</t>
  </si>
  <si>
    <t>ჟ-1/10</t>
  </si>
  <si>
    <t>მედიკამენტები</t>
  </si>
  <si>
    <t>სს „გეფა“</t>
  </si>
  <si>
    <t xml:space="preserve">მედიკამენტები </t>
  </si>
  <si>
    <t>ჟ-3/40</t>
  </si>
  <si>
    <t>სს გეფა</t>
  </si>
  <si>
    <t>ჟ-1/8</t>
  </si>
  <si>
    <t>ჟ-1/9</t>
  </si>
  <si>
    <t>ჟ-1/11</t>
  </si>
  <si>
    <t>ჟ-1/12</t>
  </si>
  <si>
    <t>ჟ-1/13</t>
  </si>
  <si>
    <t>ჟ-1/14</t>
  </si>
  <si>
    <t>ჟ-1/15</t>
  </si>
  <si>
    <t>შპს „პსპ ფარმა“</t>
  </si>
  <si>
    <t>ჟ-2/19</t>
  </si>
  <si>
    <t>ჟ-2/20</t>
  </si>
  <si>
    <t xml:space="preserve">ტესტსისტემები </t>
  </si>
  <si>
    <t>CMR190066595</t>
  </si>
  <si>
    <t>ჟ-3/42</t>
  </si>
  <si>
    <t>შპს ევროლაბი</t>
  </si>
  <si>
    <t>ჟ-2/21</t>
  </si>
  <si>
    <t>ჟ-2/22</t>
  </si>
  <si>
    <t>CMR190064493 CON190000039</t>
  </si>
  <si>
    <t xml:space="preserve">CMR190065677 CON190000019 </t>
  </si>
  <si>
    <t>შპს ავერსი-ფარმა</t>
  </si>
  <si>
    <t>ჟ-1/16</t>
  </si>
  <si>
    <t>ჟ-1/17</t>
  </si>
  <si>
    <t>ჟ-1/18</t>
  </si>
  <si>
    <t>ჟ-1/19</t>
  </si>
  <si>
    <t>ჟ-1/20</t>
  </si>
  <si>
    <t>ჟ-1/21</t>
  </si>
  <si>
    <t>ჟ-1/22</t>
  </si>
  <si>
    <t>ჟ-1/23</t>
  </si>
  <si>
    <t>ჟ-1/24</t>
  </si>
  <si>
    <t>ჟ-1/25</t>
  </si>
  <si>
    <t>ჟ-1/26</t>
  </si>
  <si>
    <t>შპს „მირკო“</t>
  </si>
  <si>
    <t>26.02.2019</t>
  </si>
  <si>
    <t>0439410153</t>
  </si>
  <si>
    <t>21.03.2019</t>
  </si>
  <si>
    <t>19.03.2019</t>
  </si>
  <si>
    <t>0439529060</t>
  </si>
  <si>
    <t>21.03.2019.</t>
  </si>
  <si>
    <t>0439529061</t>
  </si>
  <si>
    <t>IV კვარტალი</t>
  </si>
  <si>
    <t>0439378416</t>
  </si>
  <si>
    <t>0438699891</t>
  </si>
  <si>
    <t>0438462439</t>
  </si>
  <si>
    <t>12.03.2019</t>
  </si>
  <si>
    <t>20.03.2019</t>
  </si>
  <si>
    <t>0438188855</t>
  </si>
  <si>
    <t>მ/ჩ</t>
  </si>
  <si>
    <t>18.03.2019</t>
  </si>
  <si>
    <t>0438353930</t>
  </si>
  <si>
    <t>0437924459</t>
  </si>
  <si>
    <t>0438224291</t>
  </si>
  <si>
    <t>0437019928</t>
  </si>
  <si>
    <t>0437080196</t>
  </si>
  <si>
    <t>0137080195</t>
  </si>
  <si>
    <t>ა/ფ</t>
  </si>
  <si>
    <t>13.03.2019</t>
  </si>
  <si>
    <t>01.03.2019</t>
  </si>
  <si>
    <t>14.03.2019</t>
  </si>
  <si>
    <t>0432830300</t>
  </si>
  <si>
    <t>27.02.2019</t>
  </si>
  <si>
    <t>0436771977</t>
  </si>
  <si>
    <t>03.06.2019</t>
  </si>
  <si>
    <t>07.03.2019</t>
  </si>
  <si>
    <t>0437037136</t>
  </si>
  <si>
    <t>0434601837
0435157598</t>
  </si>
  <si>
    <t>23.02.2019
26.02.2019</t>
  </si>
  <si>
    <t>0434936376</t>
  </si>
  <si>
    <t>0436208173</t>
  </si>
  <si>
    <t>04.03.2019</t>
  </si>
  <si>
    <t>0434919572</t>
  </si>
  <si>
    <t>25.02.219</t>
  </si>
  <si>
    <t>0434893214</t>
  </si>
  <si>
    <t>0435155928</t>
  </si>
  <si>
    <t>0435802751</t>
  </si>
  <si>
    <t>163631211</t>
  </si>
  <si>
    <t>შედარების აქტი</t>
  </si>
  <si>
    <t>0439418398</t>
  </si>
  <si>
    <t>25.03.2019</t>
  </si>
  <si>
    <t>0439632044</t>
  </si>
  <si>
    <t>0439137190</t>
  </si>
  <si>
    <t>04392624720</t>
  </si>
  <si>
    <t>0439897042</t>
  </si>
  <si>
    <t>26.03.2019</t>
  </si>
  <si>
    <t>0439899</t>
  </si>
  <si>
    <t>0440174347</t>
  </si>
  <si>
    <t>22.03.2019</t>
  </si>
  <si>
    <t>0439745233</t>
  </si>
  <si>
    <t>0440883458</t>
  </si>
  <si>
    <t>29.03.2019</t>
  </si>
  <si>
    <t>0440161215</t>
  </si>
  <si>
    <t>ფარმაცევტული პროდუქტები</t>
  </si>
  <si>
    <t>ჰარმონიკის მაკრატლები</t>
  </si>
  <si>
    <t>ჟანგბადის სენსორი</t>
  </si>
  <si>
    <t>ანალიზატორის სახარჯი მასალები</t>
  </si>
  <si>
    <t>ჟ-1/27</t>
  </si>
  <si>
    <t>ჟ-1/28</t>
  </si>
  <si>
    <t>CON1900000030 CMR190072812</t>
  </si>
  <si>
    <t>CON1900000066 CMR190072794</t>
  </si>
  <si>
    <t>01.04.2019</t>
  </si>
  <si>
    <t>CMR190062262
 CON190000046</t>
  </si>
  <si>
    <t>0440896137</t>
  </si>
  <si>
    <t>0440855582</t>
  </si>
  <si>
    <t>044089720</t>
  </si>
  <si>
    <t>0440660192</t>
  </si>
  <si>
    <t>0440127255</t>
  </si>
  <si>
    <t>02.04.2019</t>
  </si>
  <si>
    <t>NAT190006642</t>
  </si>
  <si>
    <t>10.04.2019</t>
  </si>
  <si>
    <t>28.03.2019</t>
  </si>
  <si>
    <t>05.04.2019</t>
  </si>
  <si>
    <t>08.04.2019</t>
  </si>
  <si>
    <t>NAT190006085</t>
  </si>
  <si>
    <t>ნირპიდის ემულსია</t>
  </si>
  <si>
    <t>0440623946</t>
  </si>
  <si>
    <t>0440846966</t>
  </si>
  <si>
    <t>0440623941</t>
  </si>
  <si>
    <t>შპს "პსპ ფარმა"</t>
  </si>
  <si>
    <t>0440623925</t>
  </si>
  <si>
    <t>0440623944</t>
  </si>
  <si>
    <t>0440623968</t>
  </si>
  <si>
    <t>0441360154</t>
  </si>
  <si>
    <t>Iკვარტალი</t>
  </si>
  <si>
    <t>0440623937</t>
  </si>
  <si>
    <t>0440654273</t>
  </si>
  <si>
    <t>0440823973</t>
  </si>
  <si>
    <t>03.04.2019</t>
  </si>
  <si>
    <t>ცეფუროქსინ ნანო</t>
  </si>
  <si>
    <t>CMR190075124</t>
  </si>
  <si>
    <t>CMR190074396</t>
  </si>
  <si>
    <t>CMR190073168</t>
  </si>
  <si>
    <t>შპს "ავერსი-ფარმა"</t>
  </si>
  <si>
    <t>CMR190070913
CON190000076</t>
  </si>
  <si>
    <t>CMR190070386
CON190000065</t>
  </si>
  <si>
    <t>CMR190070389
CON190000095</t>
  </si>
  <si>
    <t>CMR190070391
CON190000060</t>
  </si>
  <si>
    <t>CMR190070406
CON190000078</t>
  </si>
  <si>
    <t>CMR190070408
CON190000032</t>
  </si>
  <si>
    <t>CMR190069649
CON190000061</t>
  </si>
  <si>
    <t>CMR190070397 
CON190000077</t>
  </si>
  <si>
    <t>ჟ/3/47</t>
  </si>
  <si>
    <t>ჟ-2/23</t>
  </si>
  <si>
    <t>საკაანონმდებლო მაცნეს მომსახურება</t>
  </si>
  <si>
    <t>სსიპ "საქართველოს საკანონმდებლო მაცნე"</t>
  </si>
  <si>
    <t>სს "გეფა"</t>
  </si>
  <si>
    <t>შპს "ავერსი ფარმა"</t>
  </si>
  <si>
    <t>ეა-16 4397235</t>
  </si>
  <si>
    <t>04.04.2019</t>
  </si>
  <si>
    <t>0442255459</t>
  </si>
  <si>
    <t>0442508440</t>
  </si>
  <si>
    <t>0442074131</t>
  </si>
  <si>
    <t>0441515035</t>
  </si>
  <si>
    <t>0442071650</t>
  </si>
  <si>
    <t>0441571305</t>
  </si>
  <si>
    <t>ეა16 4433818</t>
  </si>
  <si>
    <t>ეა16 4469308</t>
  </si>
  <si>
    <t>ეა11 4006255</t>
  </si>
  <si>
    <t>11.04.2019</t>
  </si>
  <si>
    <t>0441578399</t>
  </si>
  <si>
    <t>0442977722</t>
  </si>
  <si>
    <t>ჟ-1/29</t>
  </si>
  <si>
    <t>ჟ-1/30</t>
  </si>
  <si>
    <t>ჟ-1/31</t>
  </si>
  <si>
    <t>ჟ-1/32</t>
  </si>
  <si>
    <t>CON1900000080 CMR190074268</t>
  </si>
  <si>
    <t>CON190000046
CMR190074254</t>
  </si>
  <si>
    <t>ალბუმინი</t>
  </si>
  <si>
    <t>შპს "ევრომედლაბი"</t>
  </si>
  <si>
    <t>16.04.2019</t>
  </si>
  <si>
    <t>ჟ-2/24</t>
  </si>
  <si>
    <t>ჟ-2/25</t>
  </si>
  <si>
    <t>ჟ-2/26</t>
  </si>
  <si>
    <t>18.04.2019</t>
  </si>
  <si>
    <t>სს "კარტოგრაფია"</t>
  </si>
  <si>
    <t>ჟ-1/33</t>
  </si>
  <si>
    <t xml:space="preserve">CMR190078734
SMP190001789 </t>
  </si>
  <si>
    <t>ჟ-1/34</t>
  </si>
  <si>
    <t>ჟ-1/35</t>
  </si>
  <si>
    <t>შპს "უნიმედი"</t>
  </si>
  <si>
    <t>ჟ/3/50</t>
  </si>
  <si>
    <t>ჟ/3/54</t>
  </si>
  <si>
    <t>ჟ/3/55</t>
  </si>
  <si>
    <t>შპს "დიამედი"</t>
  </si>
  <si>
    <t>დახურული სისტემის კათეტერები</t>
  </si>
  <si>
    <t>17.04.2019</t>
  </si>
  <si>
    <t>შპს "ემ ფარმა"</t>
  </si>
  <si>
    <t>CMR190082744</t>
  </si>
  <si>
    <t>დიანილი</t>
  </si>
  <si>
    <t>12.04.2019</t>
  </si>
  <si>
    <t>სს "ევექსის ჰოსპიტლები" - ი. ციციშვილის სახელობის ბავშვთა კლინიკა</t>
  </si>
  <si>
    <t>CMR190082760</t>
  </si>
  <si>
    <t>15.04.2019</t>
  </si>
  <si>
    <t>შპს "ნუგეში"</t>
  </si>
  <si>
    <t>CMR190080624</t>
  </si>
  <si>
    <t>22.04.2019</t>
  </si>
  <si>
    <t>0445028775</t>
  </si>
  <si>
    <t>23.04.2019</t>
  </si>
  <si>
    <t>0444267344</t>
  </si>
  <si>
    <t>0444452064</t>
  </si>
  <si>
    <t>0445030537</t>
  </si>
  <si>
    <t>0445026907</t>
  </si>
  <si>
    <t>0444866679</t>
  </si>
  <si>
    <t>14.04.2019</t>
  </si>
  <si>
    <t>0444435815</t>
  </si>
  <si>
    <t>0443548255</t>
  </si>
  <si>
    <t>0444191041</t>
  </si>
  <si>
    <t>0445069424</t>
  </si>
  <si>
    <t>0444462047</t>
  </si>
  <si>
    <t>0444232193</t>
  </si>
  <si>
    <t xml:space="preserve">CMR190082733
CON190000074
</t>
  </si>
  <si>
    <t>ჟ-1/36</t>
  </si>
  <si>
    <t>ჟ-1/37</t>
  </si>
  <si>
    <t>ჟ-1/39</t>
  </si>
  <si>
    <t>ჟ-1/40</t>
  </si>
  <si>
    <t>ჟ-1/41</t>
  </si>
  <si>
    <t>ჟ-1/42</t>
  </si>
  <si>
    <t>ჟ-1/43</t>
  </si>
  <si>
    <t>CMR190085880
CON190000041</t>
  </si>
  <si>
    <t>25.04.2019</t>
  </si>
  <si>
    <t>CMR190085402
CON190000076</t>
  </si>
  <si>
    <t>24.04.2019</t>
  </si>
  <si>
    <t>ჟ-1/38</t>
  </si>
  <si>
    <t>CMR190085097
con1900000201</t>
  </si>
  <si>
    <t>CMR190062641
 CON190000051</t>
  </si>
  <si>
    <t>CMR190085094
 con1900000202</t>
  </si>
  <si>
    <t>CMR190066660 
CON190000018</t>
  </si>
  <si>
    <t>CMR190066650 
CON190000098</t>
  </si>
  <si>
    <t>CMR190067889 
CON190000074</t>
  </si>
  <si>
    <t>CMR190067892  
CON190000087</t>
  </si>
  <si>
    <t>CMR190084491</t>
  </si>
  <si>
    <t xml:space="preserve">
CMR190084045
SMP190001912</t>
  </si>
  <si>
    <t>CMR190078736</t>
  </si>
  <si>
    <t>ჟ/3/56</t>
  </si>
  <si>
    <t>ცეცხლსქრობი ფხვნილი</t>
  </si>
  <si>
    <t>02.05.2019</t>
  </si>
  <si>
    <t>შპს "რიგისერვისი"</t>
  </si>
  <si>
    <t>CMR190087550
SMP190001963</t>
  </si>
  <si>
    <t>ჟ/3/58</t>
  </si>
  <si>
    <t>0442518839</t>
  </si>
  <si>
    <t>044252603</t>
  </si>
  <si>
    <t>0442528848</t>
  </si>
  <si>
    <t>მანქანების ტექ. მომსახურება</t>
  </si>
  <si>
    <t>უ 3/15</t>
  </si>
  <si>
    <t>უ 3/14</t>
  </si>
  <si>
    <t>36 3362947</t>
  </si>
  <si>
    <t>სს "ფრანს ავტო"</t>
  </si>
  <si>
    <t>36 337599</t>
  </si>
  <si>
    <t>CMR190041503</t>
  </si>
  <si>
    <t xml:space="preserve">CMR190075021
CON190000041
</t>
  </si>
  <si>
    <t>0442906446</t>
  </si>
  <si>
    <t>CMR190089597</t>
  </si>
  <si>
    <t>0445437507</t>
  </si>
  <si>
    <t>03.05.2019</t>
  </si>
  <si>
    <t>0445437527</t>
  </si>
  <si>
    <t>0445181608</t>
  </si>
  <si>
    <t>04455437506</t>
  </si>
  <si>
    <t>17.04.2016</t>
  </si>
  <si>
    <t>0445437505</t>
  </si>
  <si>
    <t>0445437503</t>
  </si>
  <si>
    <t>0445437501</t>
  </si>
  <si>
    <t>17.07.2019</t>
  </si>
  <si>
    <t>0445923493</t>
  </si>
  <si>
    <t>19.04.2019</t>
  </si>
  <si>
    <t>0445923491</t>
  </si>
  <si>
    <t>CMR190070916
CON190000073</t>
  </si>
  <si>
    <t>0446917663</t>
  </si>
  <si>
    <t>0445183449</t>
  </si>
  <si>
    <t>0445592274</t>
  </si>
  <si>
    <t>04477258105</t>
  </si>
  <si>
    <t>0447274230</t>
  </si>
  <si>
    <t>0447278868</t>
  </si>
  <si>
    <t>0447299102</t>
  </si>
  <si>
    <t>0445816564</t>
  </si>
  <si>
    <t xml:space="preserve">CMR190082719
CON190000074
</t>
  </si>
  <si>
    <t>0445993409</t>
  </si>
  <si>
    <t>0447273292</t>
  </si>
  <si>
    <t>0446918682</t>
  </si>
  <si>
    <t>0446917681</t>
  </si>
  <si>
    <t>0447041076</t>
  </si>
  <si>
    <t>0447168914</t>
  </si>
  <si>
    <t>08.05.2019</t>
  </si>
  <si>
    <t>სურვანტა</t>
  </si>
  <si>
    <t>ჟ/3/61</t>
  </si>
  <si>
    <t>ჟ-1/44</t>
  </si>
  <si>
    <t>ჟ-1/45</t>
  </si>
  <si>
    <t>ჟ-1/46</t>
  </si>
  <si>
    <t>საბურავები</t>
  </si>
  <si>
    <t>13.05.2019</t>
  </si>
  <si>
    <t>შპს "ინტერავტო თრეიდინგი"</t>
  </si>
  <si>
    <t>CMR190093458
CON180000057</t>
  </si>
  <si>
    <t>CMR190089577
CON190000035</t>
  </si>
  <si>
    <t>CMR190089569
CON190000065</t>
  </si>
  <si>
    <t>CMR190089564
CON190000054</t>
  </si>
  <si>
    <t>CMR190089558
CON190000220</t>
  </si>
  <si>
    <t>01.05.2019</t>
  </si>
  <si>
    <t>CMR190089551
CON190000122</t>
  </si>
  <si>
    <t>შპს "მედეკონომი"</t>
  </si>
  <si>
    <t>0448388623</t>
  </si>
  <si>
    <t xml:space="preserve">CMR190065690
CON190000093 </t>
  </si>
  <si>
    <t>0448388644</t>
  </si>
  <si>
    <t>0439625547</t>
  </si>
  <si>
    <t>14.05.2019</t>
  </si>
  <si>
    <t>ჟ/3/62</t>
  </si>
  <si>
    <t>15.05.2019</t>
  </si>
  <si>
    <t>შპს "მედფარმა პლუსი"</t>
  </si>
  <si>
    <t>0448388653</t>
  </si>
  <si>
    <t>0448388667</t>
  </si>
  <si>
    <t>CMR190070403
CON190000086</t>
  </si>
  <si>
    <t>0448388650</t>
  </si>
  <si>
    <t>03.02.2019</t>
  </si>
  <si>
    <t xml:space="preserve">CMR190074247
 CON190000020
</t>
  </si>
  <si>
    <t>0446388655</t>
  </si>
  <si>
    <t>0448388645</t>
  </si>
  <si>
    <t>0449291293</t>
  </si>
  <si>
    <t>07.05.2019</t>
  </si>
  <si>
    <t>3477931</t>
  </si>
  <si>
    <t>10.05.2019</t>
  </si>
  <si>
    <t>04485846567</t>
  </si>
  <si>
    <t>0449900463</t>
  </si>
  <si>
    <t>0449203124</t>
  </si>
  <si>
    <t>0448467094</t>
  </si>
  <si>
    <t>0448458453</t>
  </si>
  <si>
    <t>044*06372</t>
  </si>
  <si>
    <t>06.05.2019</t>
  </si>
  <si>
    <t>0449213681</t>
  </si>
  <si>
    <t>0448988578</t>
  </si>
  <si>
    <t>0448461048</t>
  </si>
  <si>
    <t>0448470306</t>
  </si>
  <si>
    <t>16.05.2019</t>
  </si>
  <si>
    <t>შპს "მირკო"</t>
  </si>
  <si>
    <t>„SYSMEX (იაპონია) XT-4000i”-ის საინჟინრო  მომსახურება</t>
  </si>
  <si>
    <t>NAT190008129</t>
  </si>
  <si>
    <t>რენტგენის ფირები</t>
  </si>
  <si>
    <t>NAT190007689</t>
  </si>
  <si>
    <t>0445437463</t>
  </si>
  <si>
    <t>0445987420</t>
  </si>
  <si>
    <t>19.04..2019</t>
  </si>
  <si>
    <t>044518610</t>
  </si>
  <si>
    <t>044518607</t>
  </si>
  <si>
    <t>0445181604</t>
  </si>
  <si>
    <t>0445437500</t>
  </si>
  <si>
    <t>0447048670</t>
  </si>
  <si>
    <t>17.05.2019</t>
  </si>
  <si>
    <t>0449213556</t>
  </si>
  <si>
    <t>0448515207</t>
  </si>
  <si>
    <t>16 5392173</t>
  </si>
  <si>
    <t>0445403349</t>
  </si>
  <si>
    <t>0446787277</t>
  </si>
  <si>
    <t>11 5220294</t>
  </si>
  <si>
    <t>ეა 3134227</t>
  </si>
  <si>
    <t>0447812980</t>
  </si>
  <si>
    <t>0447004857</t>
  </si>
  <si>
    <t>04473333645</t>
  </si>
  <si>
    <t>შპს "თბილლიფტსერვისი"</t>
  </si>
  <si>
    <t>ლიფტის ტროსი (მონტაჟით)</t>
  </si>
  <si>
    <t>0446025336</t>
  </si>
  <si>
    <t>0447773664</t>
  </si>
  <si>
    <t>0447979740</t>
  </si>
  <si>
    <t>0447763599</t>
  </si>
  <si>
    <t>CMR190087486
SMP190002083</t>
  </si>
  <si>
    <t>0447923177</t>
  </si>
  <si>
    <t>0447258808</t>
  </si>
  <si>
    <t>40 3451331</t>
  </si>
  <si>
    <t>16 5287100</t>
  </si>
  <si>
    <t xml:space="preserve"> NAT190006356</t>
  </si>
  <si>
    <t>Medtron-ის ინჟექტორზე თავსებადი შპრიცები</t>
  </si>
  <si>
    <t>NAT190007103</t>
  </si>
  <si>
    <t>ააიპ "საქართველოს საზოგადოებრივი ჯანდაცვის ფონდი</t>
  </si>
  <si>
    <t>ენდოსკოპიური ლიგატურული კვანძი კანულით</t>
  </si>
  <si>
    <t>პოლიეთილენის პარკები ნარჩებებისათვის</t>
  </si>
  <si>
    <t>შპს "ივერმედი"</t>
  </si>
  <si>
    <t>ჟ-2/29</t>
  </si>
  <si>
    <t>NAT190008315</t>
  </si>
  <si>
    <t>NAT190008417</t>
  </si>
  <si>
    <t>შპს "ჯეოტენდი"</t>
  </si>
  <si>
    <t xml:space="preserve">  NAT1900078647</t>
  </si>
  <si>
    <t>სადიაგნოსტიკო ტესტები</t>
  </si>
  <si>
    <t>NAT190008704</t>
  </si>
  <si>
    <t>შპს "პრიმამედი"</t>
  </si>
  <si>
    <t>მიკრობიოლოგიური ნიდაგები</t>
  </si>
  <si>
    <t>NAT190008706</t>
  </si>
  <si>
    <t>შპს "ალფალაბი"</t>
  </si>
  <si>
    <t>ანტიბიოტიკოგრამის დისკები</t>
  </si>
  <si>
    <t>NAT190008712</t>
  </si>
  <si>
    <t>შპს "ბიო-მედი"</t>
  </si>
  <si>
    <t>ლაბორატორიული სახარჯი მასალები</t>
  </si>
  <si>
    <t>NAT190008713</t>
  </si>
  <si>
    <t>შპს "ლატეკი"</t>
  </si>
  <si>
    <t>დოზიმეტრებით მომსახურება</t>
  </si>
  <si>
    <t>NAT190008982</t>
  </si>
  <si>
    <t>შპს "რადიაციული ტექნლოგიების და უსაფრთხოების ცენტრი"</t>
  </si>
  <si>
    <t>დასუფთავების მომსახურება</t>
  </si>
  <si>
    <t>საიტის მომსახურება</t>
  </si>
  <si>
    <t>სადეზინფექციო საშუალებები</t>
  </si>
  <si>
    <t>NAT190009739</t>
  </si>
  <si>
    <t>ჰეპა-ფილტრები</t>
  </si>
  <si>
    <t>NAT190009740</t>
  </si>
  <si>
    <t>CMR190080855
SMP190001930</t>
  </si>
  <si>
    <t>ბეჭდები და შტამპები</t>
  </si>
  <si>
    <t>21.05.2019</t>
  </si>
  <si>
    <t>#2/30</t>
  </si>
  <si>
    <t>ჟ-2/31</t>
  </si>
  <si>
    <t>ჟ-2/32</t>
  </si>
  <si>
    <t>შპს "სოლოფარმი"</t>
  </si>
  <si>
    <t xml:space="preserve">შპს „სანიტარიის, ჰიგიენის და 
სამედიცინო ეკოლოგიის ს/კ ინსტიტუტი“
</t>
  </si>
  <si>
    <t>კონდენციონერები</t>
  </si>
  <si>
    <t>ბლანკები</t>
  </si>
  <si>
    <t>წყლის ტუმბო</t>
  </si>
  <si>
    <t>0449953415</t>
  </si>
  <si>
    <t>040564054</t>
  </si>
  <si>
    <t>0450080299</t>
  </si>
  <si>
    <t>16 5576715</t>
  </si>
  <si>
    <t>0450816287</t>
  </si>
  <si>
    <t>0450816291</t>
  </si>
  <si>
    <t>0450816257</t>
  </si>
  <si>
    <t>0450816286</t>
  </si>
  <si>
    <t>0450816256</t>
  </si>
  <si>
    <t xml:space="preserve">CMR190098340 
</t>
  </si>
  <si>
    <t>CMR190098348</t>
  </si>
  <si>
    <t xml:space="preserve">CMR190096006 
</t>
  </si>
  <si>
    <t>CMR190095086</t>
  </si>
  <si>
    <t xml:space="preserve">CMR190095081 
</t>
  </si>
  <si>
    <t>0450816255</t>
  </si>
  <si>
    <t>0449248836</t>
  </si>
  <si>
    <t>CMR190093480</t>
  </si>
  <si>
    <t>ჟ-3/18</t>
  </si>
  <si>
    <t>ჟ-1/47</t>
  </si>
  <si>
    <t>ჟ-1/48</t>
  </si>
  <si>
    <t>20.05.2019</t>
  </si>
  <si>
    <t>ჟ-2/33</t>
  </si>
  <si>
    <t>24.05.2019</t>
  </si>
  <si>
    <t>ჟ-2/34</t>
  </si>
  <si>
    <t>40 3487418</t>
  </si>
  <si>
    <t>045135920</t>
  </si>
  <si>
    <t>0451344762</t>
  </si>
  <si>
    <t>0450997977</t>
  </si>
  <si>
    <t>0450983191</t>
  </si>
  <si>
    <t>0451002721</t>
  </si>
  <si>
    <t>04560968747</t>
  </si>
  <si>
    <t>0450968745</t>
  </si>
  <si>
    <t>0450968746</t>
  </si>
  <si>
    <t>0451048169</t>
  </si>
  <si>
    <t>0451050302</t>
  </si>
  <si>
    <t>0451079821</t>
  </si>
  <si>
    <t>0452365841</t>
  </si>
  <si>
    <t>0446705656</t>
  </si>
  <si>
    <t>0446439562</t>
  </si>
  <si>
    <t>0445468774</t>
  </si>
  <si>
    <t>0446780159</t>
  </si>
  <si>
    <t>0446705284</t>
  </si>
  <si>
    <t>0446026330</t>
  </si>
  <si>
    <t>0446916675</t>
  </si>
  <si>
    <t>11 4826840</t>
  </si>
  <si>
    <t>0447023501</t>
  </si>
  <si>
    <t>044704483</t>
  </si>
  <si>
    <t>0445607806</t>
  </si>
  <si>
    <t>0445809110</t>
  </si>
  <si>
    <t>0445602698</t>
  </si>
  <si>
    <t>16 5147839</t>
  </si>
  <si>
    <t>0445105791</t>
  </si>
  <si>
    <t>0446078167</t>
  </si>
  <si>
    <t>0116917662</t>
  </si>
  <si>
    <t>40 3441829</t>
  </si>
  <si>
    <t>0446698721</t>
  </si>
  <si>
    <t>23.05.2019</t>
  </si>
  <si>
    <t>22.05.2019</t>
  </si>
  <si>
    <t>0449597823</t>
  </si>
  <si>
    <t>ჟ-2/35</t>
  </si>
  <si>
    <t>28.05.2019</t>
  </si>
  <si>
    <t>ლაბორატორიული მომსახურება</t>
  </si>
  <si>
    <t>ჟ-2/36</t>
  </si>
  <si>
    <t>27.05.2019</t>
  </si>
  <si>
    <t>შპს "ემ. ენდ. ე დისტრიბუტორი"</t>
  </si>
  <si>
    <t>ჟ-2/37</t>
  </si>
  <si>
    <t>22.05.2019
23.05.2019</t>
  </si>
  <si>
    <t>0452635669
0452635669</t>
  </si>
  <si>
    <t>0451574914</t>
  </si>
  <si>
    <t>0451616972</t>
  </si>
  <si>
    <t>0452120834</t>
  </si>
  <si>
    <t>0451627754</t>
  </si>
  <si>
    <t>0452380158</t>
  </si>
  <si>
    <t>0452381996</t>
  </si>
  <si>
    <t>0452379114</t>
  </si>
  <si>
    <t>40 3495564</t>
  </si>
  <si>
    <t>0452618632</t>
  </si>
  <si>
    <t>0452158819</t>
  </si>
  <si>
    <t>18.05.2019</t>
  </si>
  <si>
    <t>ჟ/3/67</t>
  </si>
  <si>
    <t>30.05.2019</t>
  </si>
  <si>
    <t>ჰალოტანი</t>
  </si>
  <si>
    <t>29.05.2019</t>
  </si>
  <si>
    <t>ჟ/3/68</t>
  </si>
  <si>
    <t xml:space="preserve">CMR190041507 
</t>
  </si>
  <si>
    <t>0452626526</t>
  </si>
  <si>
    <t>0452626503</t>
  </si>
  <si>
    <t>22.5.2019</t>
  </si>
  <si>
    <t>0453943821</t>
  </si>
  <si>
    <t>16 5933032</t>
  </si>
  <si>
    <t>05/02 05/03</t>
  </si>
  <si>
    <t>ჟ-1/49</t>
  </si>
  <si>
    <t>ჟ-1/50</t>
  </si>
  <si>
    <t>ჟ-1/51</t>
  </si>
  <si>
    <t>ჟ-1/52</t>
  </si>
  <si>
    <t>ჟ-1/53</t>
  </si>
  <si>
    <t>ჟ-1/54</t>
  </si>
  <si>
    <t>ჟ-1/55</t>
  </si>
  <si>
    <t>CMR190104569
CON190000282</t>
  </si>
  <si>
    <t>CMR190101725
CON190000274</t>
  </si>
  <si>
    <t>CMR190101719
CON190000280</t>
  </si>
  <si>
    <t>CMR190101716
CON190000259</t>
  </si>
  <si>
    <t>CMR190101709
CON190000276</t>
  </si>
  <si>
    <t>CMR190101702
CON190000275</t>
  </si>
  <si>
    <t>CMR190101689
CON190000282</t>
  </si>
  <si>
    <t>0453908220</t>
  </si>
  <si>
    <t>0453808250</t>
  </si>
  <si>
    <t>ჟ-2/38</t>
  </si>
  <si>
    <t>05.06.2019</t>
  </si>
  <si>
    <t>შპს "გამა"</t>
  </si>
  <si>
    <t>ჟ-2/39</t>
  </si>
  <si>
    <t>ჟ/3/69</t>
  </si>
  <si>
    <t>06.06.2019</t>
  </si>
  <si>
    <t>16 5964344</t>
  </si>
  <si>
    <t>11 5741643</t>
  </si>
  <si>
    <t>0453461704</t>
  </si>
  <si>
    <t>26.05.2019</t>
  </si>
  <si>
    <t xml:space="preserve"> NAT190010219</t>
  </si>
  <si>
    <t>NAT190010212</t>
  </si>
  <si>
    <t>შპს "მირა"</t>
  </si>
  <si>
    <t>ჟ-1/56</t>
  </si>
  <si>
    <t>სასმელი წყალი</t>
  </si>
  <si>
    <t>შპს "სუფთა წყალი"</t>
  </si>
  <si>
    <t>41100000</t>
  </si>
  <si>
    <t>0454376326</t>
  </si>
  <si>
    <t>0454372036</t>
  </si>
  <si>
    <t>0455147337</t>
  </si>
  <si>
    <t>CMR190104565</t>
  </si>
  <si>
    <t>0453808247</t>
  </si>
  <si>
    <t>04.06.2019</t>
  </si>
  <si>
    <t>0455216997</t>
  </si>
  <si>
    <t>0454501062</t>
  </si>
  <si>
    <t>0455731534</t>
  </si>
  <si>
    <t>0455493539</t>
  </si>
  <si>
    <t>0455493692</t>
  </si>
  <si>
    <t>0455193936</t>
  </si>
  <si>
    <t>0455493256</t>
  </si>
  <si>
    <t>0455306347</t>
  </si>
  <si>
    <t>0453658651</t>
  </si>
  <si>
    <t>06.6.2019</t>
  </si>
  <si>
    <t>0453808224</t>
  </si>
  <si>
    <t>11 5210902</t>
  </si>
  <si>
    <t>ჟ-2/40</t>
  </si>
  <si>
    <t>11.06.2019</t>
  </si>
  <si>
    <t>შპს "რადიაციული ტექნოლოგიების და უსაფრთხოების ცენტრი"</t>
  </si>
  <si>
    <t>07.06.2019</t>
  </si>
  <si>
    <t>ერთჯერადი ჭიქები</t>
  </si>
  <si>
    <t>0456268781</t>
  </si>
  <si>
    <t>40 3515580</t>
  </si>
  <si>
    <t>0454715434</t>
  </si>
  <si>
    <t>0455964986</t>
  </si>
  <si>
    <t>0456259381</t>
  </si>
  <si>
    <t>0455148244</t>
  </si>
  <si>
    <t>0456748664</t>
  </si>
  <si>
    <t>10.06.2019</t>
  </si>
  <si>
    <t>114363914</t>
  </si>
  <si>
    <t xml:space="preserve">  NAT190010106</t>
  </si>
  <si>
    <t>13.04.2019</t>
  </si>
  <si>
    <t>შპს "გუდვები"</t>
  </si>
  <si>
    <t>ჟ-2/41</t>
  </si>
  <si>
    <t>CMR190103008</t>
  </si>
  <si>
    <t xml:space="preserve">CMR190105261 
</t>
  </si>
  <si>
    <t>3183761</t>
  </si>
  <si>
    <t>16 6227782</t>
  </si>
  <si>
    <t>12.06.2019</t>
  </si>
  <si>
    <t>12.06.32019</t>
  </si>
  <si>
    <t>11 5883028</t>
  </si>
  <si>
    <t>11.06.20149</t>
  </si>
  <si>
    <t>11 6107519</t>
  </si>
  <si>
    <t>14.06.2019</t>
  </si>
  <si>
    <t>11 6097383</t>
  </si>
  <si>
    <t>ჟ-2/4</t>
  </si>
  <si>
    <t>შპს "ენ ჯი თი გრუპი"</t>
  </si>
  <si>
    <t xml:space="preserve"> NAT180018942</t>
  </si>
  <si>
    <t>რიგის მართვის სისტემის ტენიკური მომსახურებისა და მხარდაჭერის უზრუნველყოფა</t>
  </si>
  <si>
    <t>CON180000039  CMR190052704</t>
  </si>
  <si>
    <t>CON180000040  CMR190052709</t>
  </si>
  <si>
    <t>0457085083</t>
  </si>
  <si>
    <t>0456852297</t>
  </si>
  <si>
    <t>16 6006837</t>
  </si>
  <si>
    <t>0457383381</t>
  </si>
  <si>
    <t>0457382553</t>
  </si>
  <si>
    <t>0457786385</t>
  </si>
  <si>
    <t>40 3530552</t>
  </si>
  <si>
    <t>13.06.2019</t>
  </si>
  <si>
    <t xml:space="preserve">  NAT1900010221</t>
  </si>
  <si>
    <t>ჟ-2/42</t>
  </si>
  <si>
    <t>ჟ-2/43</t>
  </si>
  <si>
    <t>0458086830</t>
  </si>
  <si>
    <t>15.06.2019</t>
  </si>
  <si>
    <t>0458193238</t>
  </si>
  <si>
    <t>0457913560</t>
  </si>
  <si>
    <t>0457854595</t>
  </si>
  <si>
    <t>როცეპინი</t>
  </si>
  <si>
    <t>21.06.2019</t>
  </si>
  <si>
    <t>ჟ-2/44</t>
  </si>
  <si>
    <t>შპს "ბიოლენდი"</t>
  </si>
  <si>
    <t>NAT190009732</t>
  </si>
  <si>
    <t>ჟ-2/45</t>
  </si>
  <si>
    <t>SPA190002566</t>
  </si>
  <si>
    <t>შპს "კოკენი"</t>
  </si>
  <si>
    <t>19.06.2019</t>
  </si>
  <si>
    <t>0457787511</t>
  </si>
  <si>
    <t>0457787510</t>
  </si>
  <si>
    <t>0457787503</t>
  </si>
  <si>
    <t>0457787499</t>
  </si>
  <si>
    <t>0458747676</t>
  </si>
  <si>
    <t>18.06.2019</t>
  </si>
  <si>
    <t>ჟ/3/70</t>
  </si>
  <si>
    <t>24.06.2019</t>
  </si>
  <si>
    <t xml:space="preserve">სს ,,ინფექციური პათოლოგიის, შიდსისა და კლინიკური იმუნოლოგიის სამეცნიერო-პრაქტიკული ცენტრი“ </t>
  </si>
  <si>
    <t>NAT190011301</t>
  </si>
  <si>
    <t>შპს "ლეი ტექ"</t>
  </si>
  <si>
    <t>ჟ-2/46</t>
  </si>
  <si>
    <t>25.06.2019</t>
  </si>
  <si>
    <t>CMR190107411</t>
  </si>
  <si>
    <t>CMR190115791</t>
  </si>
  <si>
    <t>26.06.2019</t>
  </si>
  <si>
    <t>1/87</t>
  </si>
  <si>
    <t>16 47 46719</t>
  </si>
  <si>
    <t>11 4354253</t>
  </si>
  <si>
    <t>0457084693</t>
  </si>
  <si>
    <t>0459985408</t>
  </si>
  <si>
    <t>0460019869</t>
  </si>
  <si>
    <t>0460019650</t>
  </si>
  <si>
    <t>0459292972</t>
  </si>
  <si>
    <t>20.06.2019</t>
  </si>
  <si>
    <t>045832285</t>
  </si>
  <si>
    <t>40 35840664</t>
  </si>
  <si>
    <t>0460069668</t>
  </si>
  <si>
    <t>0458963922</t>
  </si>
  <si>
    <t>0458927346</t>
  </si>
  <si>
    <t>0458976145</t>
  </si>
  <si>
    <t>0460306377</t>
  </si>
  <si>
    <t>01.07.2019</t>
  </si>
  <si>
    <t>D ვიტამინის რექტივი</t>
  </si>
  <si>
    <t>შპს "ჰუმან დიაგნოსტიკ ჯორჯია"</t>
  </si>
  <si>
    <t>ჟ/3/74</t>
  </si>
  <si>
    <t>02.07.2019</t>
  </si>
  <si>
    <t>წნევის აპარატები</t>
  </si>
  <si>
    <t>40 3544520</t>
  </si>
  <si>
    <t>27.06.2019</t>
  </si>
  <si>
    <t>0453399158</t>
  </si>
  <si>
    <t>0460214484</t>
  </si>
  <si>
    <t>0460223890</t>
  </si>
  <si>
    <t>0460708438</t>
  </si>
  <si>
    <t>0460708435</t>
  </si>
  <si>
    <t>ჟ-1/57</t>
  </si>
  <si>
    <t>CMR190117849
CON190000041</t>
  </si>
  <si>
    <t>0460708433</t>
  </si>
  <si>
    <t>0460708430</t>
  </si>
  <si>
    <t>046070842</t>
  </si>
  <si>
    <t>0460708422</t>
  </si>
  <si>
    <t>060708441</t>
  </si>
  <si>
    <t>0460472139</t>
  </si>
  <si>
    <t>28.06.2019</t>
  </si>
  <si>
    <t>16 6750972</t>
  </si>
  <si>
    <t>11 6545702</t>
  </si>
  <si>
    <t>03.07.2019</t>
  </si>
  <si>
    <t>0461110053</t>
  </si>
  <si>
    <t>0461111681</t>
  </si>
  <si>
    <t>0460802478</t>
  </si>
  <si>
    <t>0460933011</t>
  </si>
  <si>
    <t>0461492639</t>
  </si>
  <si>
    <t>16 6762348</t>
  </si>
  <si>
    <t>0460752606</t>
  </si>
  <si>
    <t>40 3558833</t>
  </si>
  <si>
    <t>36 3595068</t>
  </si>
  <si>
    <t>0462437442</t>
  </si>
  <si>
    <t>04.07.2019</t>
  </si>
  <si>
    <t>0461876957</t>
  </si>
  <si>
    <t>0461623449</t>
  </si>
  <si>
    <t>ჟ-1/58</t>
  </si>
  <si>
    <t>ჟ-1/59</t>
  </si>
  <si>
    <t>ჟ-1/60</t>
  </si>
  <si>
    <t>ჟ-1/61</t>
  </si>
  <si>
    <t>ჟ-1/62</t>
  </si>
  <si>
    <t>ჟ-1/63</t>
  </si>
  <si>
    <t>ჟ-1/64</t>
  </si>
  <si>
    <t>0462137306</t>
  </si>
  <si>
    <t>CMR190121782 
CON190000089</t>
  </si>
  <si>
    <t>CMR190119803</t>
  </si>
  <si>
    <t>0461871674</t>
  </si>
  <si>
    <t>0461599752</t>
  </si>
  <si>
    <t>ჟ-2/27</t>
  </si>
  <si>
    <t>შპს"ევროლაბი"</t>
  </si>
  <si>
    <t>ტესტ-სისტემები</t>
  </si>
  <si>
    <t>NAT190006167</t>
  </si>
  <si>
    <t>0461327600</t>
  </si>
  <si>
    <t>29.06.2019</t>
  </si>
  <si>
    <t>CMR190110845
CON190000179</t>
  </si>
  <si>
    <t>08.07.2019</t>
  </si>
  <si>
    <t>0462347205</t>
  </si>
  <si>
    <t>0462346409</t>
  </si>
  <si>
    <t>0462348538</t>
  </si>
  <si>
    <t>0462681988</t>
  </si>
  <si>
    <t>05.07.2019</t>
  </si>
  <si>
    <t>CMR190119815
CON190000352</t>
  </si>
  <si>
    <t>CMR190121797
CON190000355</t>
  </si>
  <si>
    <t>0462658656</t>
  </si>
  <si>
    <t>12.07.2019</t>
  </si>
  <si>
    <t>11 6668234</t>
  </si>
  <si>
    <t>09.07.2019</t>
  </si>
  <si>
    <t xml:space="preserve">16 6972234 </t>
  </si>
  <si>
    <t>05.07.5019</t>
  </si>
  <si>
    <t>ჟ-3/73</t>
  </si>
  <si>
    <t>CMR190119807</t>
  </si>
  <si>
    <t>3228396</t>
  </si>
  <si>
    <t>458747616</t>
  </si>
  <si>
    <t xml:space="preserve">CMR190065682 CON190000022 </t>
  </si>
  <si>
    <t>0460849613</t>
  </si>
  <si>
    <t>11.07.2019</t>
  </si>
  <si>
    <t>10.07.2019</t>
  </si>
  <si>
    <t>40 3576213</t>
  </si>
  <si>
    <t>046364670</t>
  </si>
  <si>
    <t>0464059727</t>
  </si>
  <si>
    <t>0463174073</t>
  </si>
  <si>
    <t>0463242205</t>
  </si>
  <si>
    <t>0463628853</t>
  </si>
  <si>
    <t>0463628856</t>
  </si>
  <si>
    <t>0463628848</t>
  </si>
  <si>
    <t>0463628852</t>
  </si>
  <si>
    <t>CMR190122336
CON190000368</t>
  </si>
  <si>
    <t>Sps "psp farma£</t>
  </si>
  <si>
    <t>0463482208</t>
  </si>
  <si>
    <t>15.07.2019</t>
  </si>
  <si>
    <t>0462166630</t>
  </si>
  <si>
    <t>11 6994922</t>
  </si>
  <si>
    <t>11 699 8624</t>
  </si>
  <si>
    <t xml:space="preserve">CMR190119818 
</t>
  </si>
  <si>
    <t>CMR190115796</t>
  </si>
  <si>
    <t>ჟ-3/75</t>
  </si>
  <si>
    <t>შპს "მედინსერვი"</t>
  </si>
  <si>
    <t xml:space="preserve"> NAT190012982</t>
  </si>
  <si>
    <t>ჟ-2/49</t>
  </si>
  <si>
    <t>რინგერი, გლუკოზა, ნატრი</t>
  </si>
  <si>
    <t>0466476883</t>
  </si>
  <si>
    <t>23.07.2019</t>
  </si>
  <si>
    <t>0466476866</t>
  </si>
  <si>
    <t>0466476879</t>
  </si>
  <si>
    <t>0466476880</t>
  </si>
  <si>
    <t>0466776884</t>
  </si>
  <si>
    <t>0466476882</t>
  </si>
  <si>
    <t>CMR190122331
CON190000372</t>
  </si>
  <si>
    <t>0466332783</t>
  </si>
  <si>
    <t>22.07.2019</t>
  </si>
  <si>
    <t>0466328633</t>
  </si>
  <si>
    <t>0466330165</t>
  </si>
  <si>
    <t>0466334947</t>
  </si>
  <si>
    <t>0466326216</t>
  </si>
  <si>
    <t>0466299995</t>
  </si>
  <si>
    <t>22.07.201*9</t>
  </si>
  <si>
    <t>0466297735</t>
  </si>
  <si>
    <t>0466294862</t>
  </si>
  <si>
    <t>0466296730</t>
  </si>
  <si>
    <t>CMR190124582</t>
  </si>
  <si>
    <t>ჟ-1/92</t>
  </si>
  <si>
    <t>SPA190003047</t>
  </si>
  <si>
    <t>შპს "GS"</t>
  </si>
  <si>
    <t>0461907481</t>
  </si>
  <si>
    <t>0465372194</t>
  </si>
  <si>
    <t>0465786789</t>
  </si>
  <si>
    <t>19.07.2019</t>
  </si>
  <si>
    <t>0466294604</t>
  </si>
  <si>
    <t>NAT190011967</t>
  </si>
  <si>
    <t>ჟ-2/48</t>
  </si>
  <si>
    <t>შპს "მოწინავე სამედიცინო ტექოლოგიები"</t>
  </si>
  <si>
    <t>კტ-ს მომსახურება</t>
  </si>
  <si>
    <t>ჟ-2/47</t>
  </si>
  <si>
    <t>NAT190012292</t>
  </si>
  <si>
    <t>0465786099</t>
  </si>
  <si>
    <t>ჟ-3/76</t>
  </si>
  <si>
    <t>ჟ-3/77</t>
  </si>
  <si>
    <t>ჟ-3/78</t>
  </si>
  <si>
    <t xml:space="preserve">ჰერპესვირუსების კვლევა PCR მეთოდით </t>
  </si>
  <si>
    <t>სს ინფექციური პათოლოგიის შიდსისა და კლინიკური იმუნოლოგიის სამეცნიერო-პრაქტიკული ცენტრი</t>
  </si>
  <si>
    <t>CMR190129377</t>
  </si>
  <si>
    <t>29.07.2019</t>
  </si>
  <si>
    <t>16 5596865</t>
  </si>
  <si>
    <t>0464313507</t>
  </si>
  <si>
    <t>18.07.2019</t>
  </si>
  <si>
    <t>ჟ-2/28</t>
  </si>
  <si>
    <t>0467128841</t>
  </si>
  <si>
    <t>25.07.2019</t>
  </si>
  <si>
    <t>0466856245</t>
  </si>
  <si>
    <t>24.07.2019</t>
  </si>
  <si>
    <t>30.07.2019</t>
  </si>
  <si>
    <t>40 3590976</t>
  </si>
  <si>
    <t xml:space="preserve">
შპს სამედიცინო პარაზიტოლოგიისა და ტროპიკული მედიცინის კვლევის ინსტიტუტი</t>
  </si>
  <si>
    <t>0467854895</t>
  </si>
  <si>
    <t>0466803166</t>
  </si>
  <si>
    <t>0466837585</t>
  </si>
  <si>
    <t>0466847412</t>
  </si>
  <si>
    <t>0466837579</t>
  </si>
  <si>
    <t>51783; 72951</t>
  </si>
  <si>
    <t>0466837581</t>
  </si>
  <si>
    <t>0466558159</t>
  </si>
  <si>
    <t>0466632794</t>
  </si>
  <si>
    <t>CMR190129374</t>
  </si>
  <si>
    <t>ლეიშმანიოზის კვლევა</t>
  </si>
  <si>
    <t>უნაზინი</t>
  </si>
  <si>
    <t>CMR190129367</t>
  </si>
  <si>
    <t>ჟ-1/65</t>
  </si>
  <si>
    <t>შპს "ულტრა</t>
  </si>
  <si>
    <t>უწყვეტი კვების წყაროები</t>
  </si>
  <si>
    <t>CMR190127635
CON170000118</t>
  </si>
  <si>
    <t>ჟ-1/66</t>
  </si>
  <si>
    <t>CMR190130644 
CON190000280</t>
  </si>
  <si>
    <t>ჟ-1/67</t>
  </si>
  <si>
    <t>0467108639</t>
  </si>
  <si>
    <t>CON190000039
CMR190130649</t>
  </si>
  <si>
    <t>m/C</t>
  </si>
  <si>
    <t>31.07..2019</t>
  </si>
  <si>
    <t>0468024173</t>
  </si>
  <si>
    <t>0467888918</t>
  </si>
  <si>
    <t>0468041994</t>
  </si>
  <si>
    <t>0468000261</t>
  </si>
  <si>
    <t>0468000268</t>
  </si>
  <si>
    <t>04680000257</t>
  </si>
  <si>
    <t>0468000254</t>
  </si>
  <si>
    <t>04680000252</t>
  </si>
  <si>
    <t>0468000250</t>
  </si>
  <si>
    <t>0468000272</t>
  </si>
  <si>
    <t>0468000267</t>
  </si>
  <si>
    <t>0468000265</t>
  </si>
  <si>
    <t>046800263</t>
  </si>
  <si>
    <t>16 7532395</t>
  </si>
  <si>
    <t>ჟ-3/79</t>
  </si>
  <si>
    <t>31.07.2019</t>
  </si>
  <si>
    <t>01.08.2019</t>
  </si>
  <si>
    <t>ჟ-3/80</t>
  </si>
  <si>
    <t>CMR190132173</t>
  </si>
  <si>
    <t>CMR190132177</t>
  </si>
  <si>
    <t>0468129275</t>
  </si>
  <si>
    <t>ჟ-3/81</t>
  </si>
  <si>
    <t>ჟ-3/82</t>
  </si>
  <si>
    <t>ჟ-3/83</t>
  </si>
  <si>
    <t>ჟ-3/84</t>
  </si>
  <si>
    <t>ჟ-3/85</t>
  </si>
  <si>
    <t>ჟ-3/86</t>
  </si>
  <si>
    <t>ჟ-3/87</t>
  </si>
  <si>
    <t>ამიაკის განსაზღვრა სიხლში</t>
  </si>
  <si>
    <t>046920470</t>
  </si>
  <si>
    <t>08.08.2019</t>
  </si>
  <si>
    <t>0469520473</t>
  </si>
  <si>
    <t>06.08.2019</t>
  </si>
  <si>
    <t>CMR190134237</t>
  </si>
  <si>
    <t>რეაქტივები</t>
  </si>
  <si>
    <t>შპს "ჰუმან დიგნოსტიკ ჯორჯია"</t>
  </si>
  <si>
    <t>07.08.2019</t>
  </si>
  <si>
    <t>40 3605124</t>
  </si>
  <si>
    <t>02.08.2019</t>
  </si>
  <si>
    <t>16 7582638</t>
  </si>
  <si>
    <t>05.08.2019</t>
  </si>
  <si>
    <t>04694408888</t>
  </si>
  <si>
    <t>0469330661</t>
  </si>
  <si>
    <t xml:space="preserve"> NAT190014207</t>
  </si>
  <si>
    <t>ჟ-2/50</t>
  </si>
  <si>
    <t>12.08.2019</t>
  </si>
  <si>
    <t>14.08.2019</t>
  </si>
  <si>
    <t>3283361</t>
  </si>
  <si>
    <t>03.08.2019</t>
  </si>
  <si>
    <t>09.08.2019</t>
  </si>
  <si>
    <t>ლაბორატორიული დისკები</t>
  </si>
  <si>
    <t>CMR190134238</t>
  </si>
  <si>
    <t>0471045442</t>
  </si>
  <si>
    <t>13.08.2019</t>
  </si>
  <si>
    <t>0471045444</t>
  </si>
  <si>
    <t>0470848547</t>
  </si>
  <si>
    <t>11 7490500</t>
  </si>
  <si>
    <t>80606</t>
  </si>
  <si>
    <t>40 33606875</t>
  </si>
  <si>
    <t>0471619818</t>
  </si>
  <si>
    <t>15.08.2019</t>
  </si>
  <si>
    <t>0471621289</t>
  </si>
  <si>
    <t>471600266</t>
  </si>
  <si>
    <t>0471102219</t>
  </si>
  <si>
    <t>0471670975</t>
  </si>
  <si>
    <t>ჟ-3/88</t>
  </si>
  <si>
    <t>ჟ-3/89</t>
  </si>
  <si>
    <t>ჟ-3/90</t>
  </si>
  <si>
    <t>კარტანი</t>
  </si>
  <si>
    <t>0470164526</t>
  </si>
  <si>
    <t>16 7612479</t>
  </si>
  <si>
    <t>20.08.2019</t>
  </si>
  <si>
    <t>სს "ტუბერკულოზისა და ფილტვის დაავადებათა ეროვნული ცენტრი"</t>
  </si>
  <si>
    <t>მანტუს სინჯი</t>
  </si>
  <si>
    <t>ამიაკის განსაზღვრა სისხლში</t>
  </si>
  <si>
    <t>ჟ-2/51</t>
  </si>
  <si>
    <t>ლაბორატორიული კარტრიჯები</t>
  </si>
  <si>
    <t xml:space="preserve">   NAT190014585</t>
  </si>
  <si>
    <t>21.08.2019</t>
  </si>
  <si>
    <t>0473375952</t>
  </si>
  <si>
    <t>23.08.2019</t>
  </si>
  <si>
    <t>0472419331</t>
  </si>
  <si>
    <t>0472648946</t>
  </si>
  <si>
    <t>0473456646</t>
  </si>
  <si>
    <t>04724419331</t>
  </si>
  <si>
    <t>19.08.2019</t>
  </si>
  <si>
    <t>CMR190136929</t>
  </si>
  <si>
    <t>CMR190134236</t>
  </si>
  <si>
    <t>CMR190137944</t>
  </si>
  <si>
    <t>0469904412</t>
  </si>
  <si>
    <t>CMR190136987</t>
  </si>
  <si>
    <t>CMR190136982</t>
  </si>
  <si>
    <t>შპს "მრჩველი"</t>
  </si>
  <si>
    <t>სს "ევექსის ჰოსპიტლები"</t>
  </si>
  <si>
    <t>CMR190137430</t>
  </si>
  <si>
    <t>CMR190136936</t>
  </si>
  <si>
    <t>CMR190136451</t>
  </si>
  <si>
    <t>11 8339422</t>
  </si>
  <si>
    <t>02.09.2019</t>
  </si>
  <si>
    <t>31.08.2019</t>
  </si>
  <si>
    <t>36 3694035</t>
  </si>
  <si>
    <t>02.09.2016</t>
  </si>
  <si>
    <t>0475213705</t>
  </si>
  <si>
    <t>16 8362500</t>
  </si>
  <si>
    <t>16 8357295</t>
  </si>
  <si>
    <t>03.09.2019</t>
  </si>
  <si>
    <t>36 3697806</t>
  </si>
  <si>
    <t>წითელას ტესტი</t>
  </si>
  <si>
    <t>ჟ-3/91</t>
  </si>
  <si>
    <t>შპს "ლაბ ექსპრესსი"</t>
  </si>
  <si>
    <t>CMR190121783
CON190000350</t>
  </si>
  <si>
    <t>CMR190121792 
CON190000351</t>
  </si>
  <si>
    <t>ჟ-3/92</t>
  </si>
  <si>
    <t>05.09.2019</t>
  </si>
  <si>
    <t>30.08.2019</t>
  </si>
  <si>
    <t>ჟ-1/68</t>
  </si>
  <si>
    <t>29.08.2019</t>
  </si>
  <si>
    <t>CON190000019
 CON190000019-00002</t>
  </si>
  <si>
    <t>06.09.2019</t>
  </si>
  <si>
    <t>11 8469957</t>
  </si>
  <si>
    <t>04.09.2019</t>
  </si>
  <si>
    <t>16 8517093</t>
  </si>
  <si>
    <t>0474039315</t>
  </si>
  <si>
    <t>27.08.2019</t>
  </si>
  <si>
    <t>0474039299</t>
  </si>
  <si>
    <t>0474039297</t>
  </si>
  <si>
    <t>0474039303</t>
  </si>
  <si>
    <t>0474039319</t>
  </si>
  <si>
    <t>0474039301</t>
  </si>
  <si>
    <t>0474039316</t>
  </si>
  <si>
    <t>0474039310</t>
  </si>
  <si>
    <t>ჟ-2/52</t>
  </si>
  <si>
    <t>ჟ-2/53</t>
  </si>
  <si>
    <t>ჟ-2/54</t>
  </si>
  <si>
    <t>ჟ-2/55</t>
  </si>
  <si>
    <t>ჟ-2/56</t>
  </si>
  <si>
    <t>პეტრის ფინჯნები</t>
  </si>
  <si>
    <t xml:space="preserve">   NAT190015388</t>
  </si>
  <si>
    <t>შპს "ფორლაბ"</t>
  </si>
  <si>
    <t>0476014007</t>
  </si>
  <si>
    <t>100442</t>
  </si>
  <si>
    <t>0475662348</t>
  </si>
  <si>
    <t>CMR190142305</t>
  </si>
  <si>
    <t>0475733552</t>
  </si>
  <si>
    <t>შპს "პრინტჯეო"</t>
  </si>
  <si>
    <t>40 3637354</t>
  </si>
  <si>
    <t>0474736768</t>
  </si>
  <si>
    <t>40 3646815</t>
  </si>
  <si>
    <t>16 8420263</t>
  </si>
  <si>
    <t>0474192609</t>
  </si>
  <si>
    <t>40 3659588</t>
  </si>
  <si>
    <t>09.09.2019</t>
  </si>
  <si>
    <t>ჟ-3/93</t>
  </si>
  <si>
    <t>10.09.2019</t>
  </si>
  <si>
    <t>0475745403</t>
  </si>
  <si>
    <t>სამედიცინო სახარჯი მასალები</t>
  </si>
  <si>
    <t>0476806240</t>
  </si>
  <si>
    <t xml:space="preserve">    NAT190015122</t>
  </si>
  <si>
    <t>0477296477</t>
  </si>
  <si>
    <t>11.09.2019</t>
  </si>
  <si>
    <t>0476208493</t>
  </si>
  <si>
    <t>0475778554</t>
  </si>
  <si>
    <t>0476209268</t>
  </si>
  <si>
    <t>N1/112</t>
  </si>
  <si>
    <t>საკანცელარიო რვეულები</t>
  </si>
  <si>
    <t>0476205323</t>
  </si>
  <si>
    <t>0476202161</t>
  </si>
  <si>
    <t>0476201845</t>
  </si>
  <si>
    <t>0476203263</t>
  </si>
  <si>
    <t>0476637941</t>
  </si>
  <si>
    <t xml:space="preserve">   NAT190015505</t>
  </si>
  <si>
    <t>ბიოქიმიიური რეაქტივები</t>
  </si>
  <si>
    <t>0477041110</t>
  </si>
  <si>
    <t>0476006079</t>
  </si>
  <si>
    <t>0477769119</t>
  </si>
  <si>
    <t>13.09.2019</t>
  </si>
  <si>
    <t>0450499916</t>
  </si>
  <si>
    <t>16 8766144</t>
  </si>
  <si>
    <t>13..09.2019</t>
  </si>
  <si>
    <t>უ1/94</t>
  </si>
  <si>
    <t>ი/მ "ლილე ყიფიანი"</t>
  </si>
  <si>
    <t>12.09.2019</t>
  </si>
  <si>
    <t xml:space="preserve"> SPA190003086</t>
  </si>
  <si>
    <t>ჟ-3/94</t>
  </si>
  <si>
    <t>ავტოკლავის ნაწილები</t>
  </si>
  <si>
    <t xml:space="preserve">   NAT190017094</t>
  </si>
  <si>
    <t>ჟ-2/57</t>
  </si>
  <si>
    <t>18.09.2019</t>
  </si>
  <si>
    <t>შპს "მოწინავე სამედიცინო ტექნოლოგიები და სერვისი@</t>
  </si>
  <si>
    <t xml:space="preserve">    NAT190017367</t>
  </si>
  <si>
    <t>ჟ-2/58</t>
  </si>
  <si>
    <t>შპს "მედ პროჯექტ"</t>
  </si>
  <si>
    <t>17.09.2019</t>
  </si>
  <si>
    <t>16.09.2019</t>
  </si>
  <si>
    <t>11.089.2019</t>
  </si>
  <si>
    <t>11 8721429</t>
  </si>
  <si>
    <t>0477511892</t>
  </si>
  <si>
    <t>CMR190145095</t>
  </si>
  <si>
    <t>0477549373</t>
  </si>
  <si>
    <t>0477549333</t>
  </si>
  <si>
    <t>0477549361</t>
  </si>
  <si>
    <t>0477554370</t>
  </si>
  <si>
    <t>0477549338</t>
  </si>
  <si>
    <t>04775499339</t>
  </si>
  <si>
    <t>0477549341</t>
  </si>
  <si>
    <t>0477549354</t>
  </si>
  <si>
    <t>0477549350</t>
  </si>
  <si>
    <t>CMR190085088</t>
  </si>
  <si>
    <t>0477332011</t>
  </si>
  <si>
    <t>0477329124</t>
  </si>
  <si>
    <t>0477325419</t>
  </si>
  <si>
    <t>0477320918</t>
  </si>
  <si>
    <t>0477789846</t>
  </si>
  <si>
    <t>0477821812</t>
  </si>
  <si>
    <t>0478771402</t>
  </si>
  <si>
    <t>108029</t>
  </si>
  <si>
    <t>0478980724</t>
  </si>
  <si>
    <t>19.09.2019</t>
  </si>
  <si>
    <t>0478980726</t>
  </si>
  <si>
    <t>0478980728</t>
  </si>
  <si>
    <t>0478338148</t>
  </si>
  <si>
    <t>0476006056</t>
  </si>
  <si>
    <t>11 8721607</t>
  </si>
  <si>
    <t>16.08.2019</t>
  </si>
  <si>
    <t>27.09.2019</t>
  </si>
  <si>
    <t>23..09.2019</t>
  </si>
  <si>
    <t>23.09.2019</t>
  </si>
  <si>
    <t>23.09.20149</t>
  </si>
  <si>
    <t>20.09.2019</t>
  </si>
  <si>
    <t>24.09.2019</t>
  </si>
  <si>
    <t>40 3675583</t>
  </si>
  <si>
    <t>0479996249</t>
  </si>
  <si>
    <t>0480080580</t>
  </si>
  <si>
    <t>შპს "ადელაინი"</t>
  </si>
  <si>
    <t xml:space="preserve">   NAT190014592</t>
  </si>
  <si>
    <t xml:space="preserve">კომპიუტერული  ნაწილები და აქსესუარები  </t>
  </si>
  <si>
    <t>0477810048</t>
  </si>
  <si>
    <t>25.09.2019.</t>
  </si>
  <si>
    <t>25.09.2019</t>
  </si>
  <si>
    <t>11 8469958</t>
  </si>
  <si>
    <t>0479139151</t>
  </si>
  <si>
    <t>0480122523</t>
  </si>
  <si>
    <t>04/80361726</t>
  </si>
  <si>
    <t>0480135287</t>
  </si>
  <si>
    <t>0479861688</t>
  </si>
  <si>
    <t>0479861696</t>
  </si>
  <si>
    <t>0479861686</t>
  </si>
  <si>
    <t>0479861690</t>
  </si>
  <si>
    <t>30.09.2019</t>
  </si>
  <si>
    <t>01.10.2019</t>
  </si>
  <si>
    <t>02.10.2019</t>
  </si>
  <si>
    <t>SPA190004109</t>
  </si>
  <si>
    <t>1/122</t>
  </si>
  <si>
    <t>შპს "ეკომშენი 2017"</t>
  </si>
  <si>
    <t>16 9056759</t>
  </si>
  <si>
    <t>0480800978</t>
  </si>
  <si>
    <t>0480865636</t>
  </si>
  <si>
    <t>0480866109</t>
  </si>
  <si>
    <t>0480865902</t>
  </si>
  <si>
    <t>0480867211</t>
  </si>
  <si>
    <t>0480814104</t>
  </si>
  <si>
    <t>0481280107</t>
  </si>
  <si>
    <t>40 3687899</t>
  </si>
  <si>
    <t>16 9100825</t>
  </si>
  <si>
    <t>11 9214597</t>
  </si>
  <si>
    <t>0481652350</t>
  </si>
  <si>
    <t>0480863817</t>
  </si>
  <si>
    <t>03.10.2019</t>
  </si>
  <si>
    <t>ლაბორატორიული კვლევები</t>
  </si>
  <si>
    <t>სამედიცინო სახარჯი მასალები (სტოპკოკი და ტაფჩანის გადასაფარებელი)</t>
  </si>
  <si>
    <t>ჟ-2/59</t>
  </si>
  <si>
    <t>04.10.2019</t>
  </si>
  <si>
    <t>შპს "ვესტფარმ"</t>
  </si>
  <si>
    <t xml:space="preserve">    NAT190017986</t>
  </si>
  <si>
    <t>0481927614</t>
  </si>
  <si>
    <t>0482078152</t>
  </si>
  <si>
    <t>შპს "ვატექ"</t>
  </si>
  <si>
    <t>რადიოლოგიური გამაციფრულებელი</t>
  </si>
  <si>
    <t>NAT190014627</t>
  </si>
  <si>
    <t>CMR190080366</t>
  </si>
  <si>
    <t>0482165572</t>
  </si>
  <si>
    <t>0482170231</t>
  </si>
  <si>
    <t>04821678958</t>
  </si>
  <si>
    <t>0482092295</t>
  </si>
  <si>
    <t>0482162275</t>
  </si>
  <si>
    <t>0482166342</t>
  </si>
  <si>
    <t>0482005752</t>
  </si>
  <si>
    <t>122.10</t>
  </si>
  <si>
    <t>0482259098</t>
  </si>
  <si>
    <t>40 3702709</t>
  </si>
  <si>
    <t>07.10.2019</t>
  </si>
  <si>
    <t>048259259680</t>
  </si>
  <si>
    <t>ჟ-3/95</t>
  </si>
  <si>
    <t xml:space="preserve">
სს "გეფა"</t>
  </si>
  <si>
    <t>0482452050</t>
  </si>
  <si>
    <t>0481403530</t>
  </si>
  <si>
    <t>16 9230594</t>
  </si>
  <si>
    <t>3393136</t>
  </si>
  <si>
    <t>08.10.2019</t>
  </si>
  <si>
    <t>16 9271828</t>
  </si>
  <si>
    <t>08.10.2019.</t>
  </si>
  <si>
    <t>11 9325643</t>
  </si>
  <si>
    <t>04813544220</t>
  </si>
  <si>
    <t>10.10.2019</t>
  </si>
  <si>
    <t>CMR190156819</t>
  </si>
  <si>
    <t>CMR190155548</t>
  </si>
  <si>
    <t>125363</t>
  </si>
  <si>
    <t>11.10.2019</t>
  </si>
  <si>
    <t>0483656446</t>
  </si>
  <si>
    <t>0483602768</t>
  </si>
  <si>
    <t>0483601987</t>
  </si>
  <si>
    <t>0483695858</t>
  </si>
  <si>
    <t>0483808652</t>
  </si>
  <si>
    <t>0483808647</t>
  </si>
  <si>
    <t>0483808632</t>
  </si>
  <si>
    <t>0483808616</t>
  </si>
  <si>
    <t>0483808587</t>
  </si>
  <si>
    <t>0483808639</t>
  </si>
  <si>
    <t>0483808636</t>
  </si>
  <si>
    <t>0483808590</t>
  </si>
  <si>
    <t>0483467274</t>
  </si>
  <si>
    <t>09.10.2019</t>
  </si>
  <si>
    <t>0473131418</t>
  </si>
  <si>
    <t>ჟ-3/96</t>
  </si>
  <si>
    <t>ალერგენები</t>
  </si>
  <si>
    <t xml:space="preserve">
შპს "ალერგიისა და იმუნოლოგიის ცენტრი"</t>
  </si>
  <si>
    <t>მ./ჩ</t>
  </si>
  <si>
    <t>ჟ-3/97</t>
  </si>
  <si>
    <t>ჟ-3/98</t>
  </si>
  <si>
    <t>ჟ-3/99</t>
  </si>
  <si>
    <t>21.10.2019</t>
  </si>
  <si>
    <t>18.10.2019</t>
  </si>
  <si>
    <t>ჰერპესვირუსების კვლევა PCR მეთოდით</t>
  </si>
  <si>
    <t>0485937325</t>
  </si>
  <si>
    <t>40 3719742</t>
  </si>
  <si>
    <t>131540</t>
  </si>
  <si>
    <t>23.10.2019</t>
  </si>
  <si>
    <t>CMR190161445</t>
  </si>
  <si>
    <t xml:space="preserve">სს ინფექციური პათოლოგიის შიდსისა და კლინიკური იმუნოლოგიის სამეცნიერო-პრაქტიკული ცენტრი </t>
  </si>
  <si>
    <t>ხელსაწყოები, საკეტები, გასაღებები, ანჯამები, დამჭერები, ჯაჭვები და ზამბარები/რესორები</t>
  </si>
  <si>
    <t>SPA190004110</t>
  </si>
  <si>
    <t>1/124</t>
  </si>
  <si>
    <t>ი/მ ივანე მკერვალიშვილი</t>
  </si>
  <si>
    <t>15.10.2019</t>
  </si>
  <si>
    <t>0484724740</t>
  </si>
  <si>
    <t>0485930208</t>
  </si>
  <si>
    <t>0485419330</t>
  </si>
  <si>
    <t>0485420623</t>
  </si>
  <si>
    <t>0485415659</t>
  </si>
  <si>
    <t>0485982814</t>
  </si>
  <si>
    <t>0485462443</t>
  </si>
  <si>
    <t>16.10.2019</t>
  </si>
  <si>
    <t>0484964329</t>
  </si>
  <si>
    <t>17.10.2019</t>
  </si>
  <si>
    <t>0485146928</t>
  </si>
  <si>
    <t>0486500156</t>
  </si>
  <si>
    <t>0185891645</t>
  </si>
  <si>
    <t>22.10.2019</t>
  </si>
  <si>
    <t>28.10.2019</t>
  </si>
  <si>
    <t>0485981475</t>
  </si>
  <si>
    <t>25.10.2019</t>
  </si>
  <si>
    <t>24.10.2019</t>
  </si>
  <si>
    <t>29.10.2019</t>
  </si>
  <si>
    <t>0486645209</t>
  </si>
  <si>
    <t>0486645180</t>
  </si>
  <si>
    <t>0486645211</t>
  </si>
  <si>
    <t>0486645185</t>
  </si>
  <si>
    <t>0486645207</t>
  </si>
  <si>
    <t>0486645213</t>
  </si>
  <si>
    <t>048665215</t>
  </si>
  <si>
    <t>0486645182</t>
  </si>
  <si>
    <t>0486524887</t>
  </si>
  <si>
    <t>CMR190162517</t>
  </si>
  <si>
    <t>0486543238</t>
  </si>
  <si>
    <t>ჟ-3/63</t>
  </si>
  <si>
    <t>40 3723867</t>
  </si>
  <si>
    <t>0487028782</t>
  </si>
  <si>
    <t>40 3726403</t>
  </si>
  <si>
    <t>0486521291</t>
  </si>
  <si>
    <t>0486745803</t>
  </si>
  <si>
    <t>ჟ-1/69</t>
  </si>
  <si>
    <t>შპს „ავერსი ფარმა“</t>
  </si>
  <si>
    <t>0486525727</t>
  </si>
  <si>
    <t>CON190000087
 CON190000087-00024</t>
  </si>
  <si>
    <t>0486819910</t>
  </si>
  <si>
    <t>16 9949799</t>
  </si>
  <si>
    <t>31.10.2019</t>
  </si>
  <si>
    <t>11 00143896</t>
  </si>
  <si>
    <t>01.11.2019</t>
  </si>
  <si>
    <t>0488161813</t>
  </si>
  <si>
    <t>0487559077</t>
  </si>
  <si>
    <t>0485161811</t>
  </si>
  <si>
    <t>04488161812</t>
  </si>
  <si>
    <t>16 9911503</t>
  </si>
  <si>
    <t>16 99 03871</t>
  </si>
  <si>
    <t>ჟ-3/100</t>
  </si>
  <si>
    <t>შპს "ირისე"</t>
  </si>
  <si>
    <t>30.10.2019</t>
  </si>
  <si>
    <t>პროკალციტონინი</t>
  </si>
  <si>
    <t>CMR190167544</t>
  </si>
  <si>
    <t>ნათურები და სანათები</t>
  </si>
  <si>
    <t>უ 1/131</t>
  </si>
  <si>
    <t>შპს "EL-GROUP"</t>
  </si>
  <si>
    <t>0488979770</t>
  </si>
  <si>
    <t>04.11.2019</t>
  </si>
  <si>
    <t>SPA190004543</t>
  </si>
  <si>
    <t>CMR190159391</t>
  </si>
  <si>
    <t>06.11.2019</t>
  </si>
  <si>
    <t>05.11.2019</t>
  </si>
  <si>
    <t>3441877</t>
  </si>
  <si>
    <t>NAT190019020</t>
  </si>
  <si>
    <t>ჟ-2/60</t>
  </si>
  <si>
    <t>ჟ-3/101</t>
  </si>
  <si>
    <t>ჟ-3/102</t>
  </si>
  <si>
    <t>08.11.2019</t>
  </si>
  <si>
    <t>40 3756016</t>
  </si>
  <si>
    <t>11.11.2019</t>
  </si>
  <si>
    <t>0488556050</t>
  </si>
  <si>
    <t>0489749157</t>
  </si>
  <si>
    <t>07.11.2019</t>
  </si>
  <si>
    <t>0490548161</t>
  </si>
  <si>
    <t>0490163345</t>
  </si>
  <si>
    <t>09.11.2019</t>
  </si>
  <si>
    <t>17 0165467</t>
  </si>
  <si>
    <t>40 3747484</t>
  </si>
  <si>
    <t>0489504149</t>
  </si>
  <si>
    <t>0489464845</t>
  </si>
  <si>
    <t>0489481241</t>
  </si>
  <si>
    <t>0488982573</t>
  </si>
  <si>
    <t>0488979758</t>
  </si>
  <si>
    <t>0488983499</t>
  </si>
  <si>
    <t>0488984331</t>
  </si>
  <si>
    <t>0488960983</t>
  </si>
  <si>
    <t>04..11.2019</t>
  </si>
  <si>
    <t>0488477161</t>
  </si>
  <si>
    <t>0488744160</t>
  </si>
  <si>
    <t>26.10</t>
  </si>
  <si>
    <t>0488477159</t>
  </si>
  <si>
    <t>0489076162</t>
  </si>
  <si>
    <t>04488951406</t>
  </si>
  <si>
    <t>0489739245</t>
  </si>
  <si>
    <t>CMR190171548</t>
  </si>
  <si>
    <t>0489622067</t>
  </si>
  <si>
    <t>შპს "სამაია"</t>
  </si>
  <si>
    <t>CMR190159397</t>
  </si>
  <si>
    <t>რეაქტივები (ფხვნილები)</t>
  </si>
  <si>
    <t>0491239569</t>
  </si>
  <si>
    <t>14.11.2019</t>
  </si>
  <si>
    <t>0490532839</t>
  </si>
  <si>
    <t>0490535841</t>
  </si>
  <si>
    <t>0490514743</t>
  </si>
  <si>
    <t>08.11.2019
11.11.2019</t>
  </si>
  <si>
    <t>0490006039
0490497006</t>
  </si>
  <si>
    <t>0490644787</t>
  </si>
  <si>
    <t>12.11.2019</t>
  </si>
  <si>
    <t>0490524047</t>
  </si>
  <si>
    <t>0490524163</t>
  </si>
  <si>
    <t>ჟ-3/103</t>
  </si>
  <si>
    <t>ჟ-3/104</t>
  </si>
  <si>
    <t>ჟ-3/105</t>
  </si>
  <si>
    <t>ჰელიუმის ბუშტები</t>
  </si>
  <si>
    <t>CMR190172812</t>
  </si>
  <si>
    <t>13.11.2019</t>
  </si>
  <si>
    <t>შპს "სქაილანთერნ"</t>
  </si>
  <si>
    <t>0491264886</t>
  </si>
  <si>
    <t>კაბელები</t>
  </si>
  <si>
    <t>1/115</t>
  </si>
  <si>
    <t>სს "საქკაბელი"</t>
  </si>
  <si>
    <t>SPA190003986</t>
  </si>
  <si>
    <t>12 0287834</t>
  </si>
  <si>
    <t>17 0168126</t>
  </si>
  <si>
    <t>12 0553361</t>
  </si>
  <si>
    <t>12 0848886</t>
  </si>
  <si>
    <t>20.11.2019</t>
  </si>
  <si>
    <t>19.11.2019</t>
  </si>
  <si>
    <t>20.11.2019
19.11.2019</t>
  </si>
  <si>
    <t>21.11.2019</t>
  </si>
  <si>
    <t>0492778048</t>
  </si>
  <si>
    <t>0491556174</t>
  </si>
  <si>
    <t>15.11.2019</t>
  </si>
  <si>
    <t>0492755658</t>
  </si>
  <si>
    <t>0492229862</t>
  </si>
  <si>
    <t>0490412688</t>
  </si>
  <si>
    <t>0492019648</t>
  </si>
  <si>
    <t>18.11.2019</t>
  </si>
  <si>
    <t>0492019606</t>
  </si>
  <si>
    <t>0492019622</t>
  </si>
  <si>
    <t>0492019625</t>
  </si>
  <si>
    <t>0492019631</t>
  </si>
  <si>
    <t>0492019641</t>
  </si>
  <si>
    <t>0492019670</t>
  </si>
  <si>
    <t>0492019655</t>
  </si>
  <si>
    <t>0491514182</t>
  </si>
  <si>
    <t>0491404700</t>
  </si>
  <si>
    <t>0491277803</t>
  </si>
  <si>
    <t xml:space="preserve">IV კვარტალი </t>
  </si>
  <si>
    <t>მედიკამენტები (სპეც. კონტროლი)</t>
  </si>
  <si>
    <t xml:space="preserve">CMR190174199
</t>
  </si>
  <si>
    <t>22800000</t>
  </si>
  <si>
    <t>SPA180003722</t>
  </si>
  <si>
    <t>ჟ-3/106</t>
  </si>
  <si>
    <t>ჟ-3/107</t>
  </si>
  <si>
    <t>ჟ-3/108</t>
  </si>
  <si>
    <t>ჟ-3/109</t>
  </si>
  <si>
    <t>ჟ-3/110</t>
  </si>
  <si>
    <t xml:space="preserve">CMR190174204
</t>
  </si>
  <si>
    <t>0491902864</t>
  </si>
  <si>
    <t>CMR190174201</t>
  </si>
  <si>
    <t>0492216478</t>
  </si>
  <si>
    <t>ჟ-1/70</t>
  </si>
  <si>
    <t>0492224820</t>
  </si>
  <si>
    <t>0491501631</t>
  </si>
  <si>
    <t>ჟ-1/74</t>
  </si>
  <si>
    <t>0492019651</t>
  </si>
  <si>
    <t>26.11.2019</t>
  </si>
  <si>
    <t>25.11.2019</t>
  </si>
  <si>
    <t>11 9609457</t>
  </si>
  <si>
    <t>11 69004741</t>
  </si>
  <si>
    <t>10.11.2019</t>
  </si>
  <si>
    <t>0486185077
მ/ჩ</t>
  </si>
  <si>
    <t>ჟ-2/61</t>
  </si>
  <si>
    <t>კომპიუტერული ტომოგრაფის - "TOSHIBA AQUILION LIGHTNING"-ის დეტექტორის ელექტრონული დაფა T-converter board</t>
  </si>
  <si>
    <t>NAT190020438</t>
  </si>
  <si>
    <t>0493046310</t>
  </si>
  <si>
    <t>22.11.2019</t>
  </si>
  <si>
    <t>კარებები თანმდევი მომსახურებით</t>
  </si>
  <si>
    <t>NAT190019313</t>
  </si>
  <si>
    <t>ჟ-2/62</t>
  </si>
  <si>
    <t>შპს "დარო დორი"</t>
  </si>
  <si>
    <t>სს "ევექსის ჰოსპიტლები</t>
  </si>
  <si>
    <t xml:space="preserve">CMR190177111
SMP190004402 </t>
  </si>
  <si>
    <t>0492983583</t>
  </si>
  <si>
    <t>0493014241</t>
  </si>
  <si>
    <t>0493014252</t>
  </si>
  <si>
    <t>0493020602</t>
  </si>
  <si>
    <t>40 3769174</t>
  </si>
  <si>
    <t>40 3769176</t>
  </si>
  <si>
    <t>40 3770501</t>
  </si>
  <si>
    <t>17 075515</t>
  </si>
  <si>
    <t>30.11.2019</t>
  </si>
  <si>
    <t>0493639898</t>
  </si>
  <si>
    <t>36 3819312</t>
  </si>
  <si>
    <t>0494475714</t>
  </si>
  <si>
    <t>29.11.2019</t>
  </si>
  <si>
    <t>0494241771</t>
  </si>
  <si>
    <t>28.11.2019</t>
  </si>
  <si>
    <t>0494207216</t>
  </si>
  <si>
    <t>0499431909</t>
  </si>
  <si>
    <t>0493971477</t>
  </si>
  <si>
    <t>27.11.2019</t>
  </si>
  <si>
    <t>0493943432</t>
  </si>
  <si>
    <t>0493639934</t>
  </si>
  <si>
    <t>0493639693</t>
  </si>
  <si>
    <t>0493621288</t>
  </si>
  <si>
    <t>0493434272</t>
  </si>
  <si>
    <t>0493430549</t>
  </si>
  <si>
    <t>0493666997</t>
  </si>
  <si>
    <t>347.6</t>
  </si>
  <si>
    <t>0493431570</t>
  </si>
  <si>
    <t>0493666667</t>
  </si>
  <si>
    <t>0493682365</t>
  </si>
  <si>
    <t>0493682368</t>
  </si>
  <si>
    <t>0493682392</t>
  </si>
  <si>
    <t>0493682379</t>
  </si>
  <si>
    <t>0493682390</t>
  </si>
  <si>
    <t>0493666966</t>
  </si>
  <si>
    <t>0493505319</t>
  </si>
  <si>
    <t>0193425966</t>
  </si>
  <si>
    <t>CON190000038
 CON190000087-00007</t>
  </si>
  <si>
    <t>ჟ-1/75</t>
  </si>
  <si>
    <t>CON190000098
  CON190000098-00023</t>
  </si>
  <si>
    <t>ჟ-1/76</t>
  </si>
  <si>
    <t>შპს "ჯორჯიან სერვის ნეთვორქ"</t>
  </si>
  <si>
    <t>სალარო აპარატები</t>
  </si>
  <si>
    <t>06.12.2019</t>
  </si>
  <si>
    <t>17 0757019</t>
  </si>
  <si>
    <t>02.12.2019</t>
  </si>
  <si>
    <t>0494309093</t>
  </si>
  <si>
    <t>0494309064</t>
  </si>
  <si>
    <t>049420689</t>
  </si>
  <si>
    <t>0494424621</t>
  </si>
  <si>
    <t>CON190000207
  CON190000207-00026</t>
  </si>
  <si>
    <t>0494309072</t>
  </si>
  <si>
    <t>0494309077</t>
  </si>
  <si>
    <t>0494309085</t>
  </si>
  <si>
    <t>0194309080</t>
  </si>
  <si>
    <t>0495329561</t>
  </si>
  <si>
    <t>04.12.2019</t>
  </si>
  <si>
    <t>40 3787842</t>
  </si>
  <si>
    <t>12 1008073</t>
  </si>
  <si>
    <t>01494920908</t>
  </si>
  <si>
    <t>0496144056</t>
  </si>
  <si>
    <t>03.12.2019</t>
  </si>
  <si>
    <t>17 0846625</t>
  </si>
  <si>
    <t>ჟ-3/111</t>
  </si>
  <si>
    <t>ჟ-3/112</t>
  </si>
  <si>
    <t>CMR190183421</t>
  </si>
  <si>
    <t>ჟ-3/113</t>
  </si>
  <si>
    <t>შპს "ნეოლაბი"</t>
  </si>
  <si>
    <t>CMR190185121</t>
  </si>
  <si>
    <t>ც ჰეპატიტის ტესტები (რეატივი)</t>
  </si>
  <si>
    <t>0494118075</t>
  </si>
  <si>
    <t>CMR190183437</t>
  </si>
  <si>
    <t>ჟ-1/71</t>
  </si>
  <si>
    <t>ჟ-1/72</t>
  </si>
  <si>
    <t>ჟ-1/73</t>
  </si>
  <si>
    <t>CON190000018
 CON190000018-00001</t>
  </si>
  <si>
    <t>CON190000095
 CON190000095-00030</t>
  </si>
  <si>
    <t>CON190000051
 CON190000051-00016</t>
  </si>
  <si>
    <t>0494205076</t>
  </si>
  <si>
    <t>0494309041</t>
  </si>
  <si>
    <t>17 0729585</t>
  </si>
  <si>
    <t>12 1131010</t>
  </si>
  <si>
    <t>05.12.2019</t>
  </si>
  <si>
    <t>17 0877843</t>
  </si>
  <si>
    <t>0493654629</t>
  </si>
  <si>
    <t xml:space="preserve"> რეაქტივი</t>
  </si>
  <si>
    <t>CMR190177266</t>
  </si>
  <si>
    <t>0496283355</t>
  </si>
  <si>
    <t>09.12.2019</t>
  </si>
  <si>
    <t>049636671</t>
  </si>
  <si>
    <t>0495916623</t>
  </si>
  <si>
    <t>0495770451</t>
  </si>
  <si>
    <t>26.12.2019</t>
  </si>
  <si>
    <t>0495770453</t>
  </si>
  <si>
    <t>0195770450</t>
  </si>
  <si>
    <t>0495770454</t>
  </si>
  <si>
    <t>0495770456</t>
  </si>
  <si>
    <t>049577048</t>
  </si>
  <si>
    <t>0495820829</t>
  </si>
  <si>
    <t>0495144302</t>
  </si>
  <si>
    <t>0495396802</t>
  </si>
  <si>
    <t>0496624334</t>
  </si>
  <si>
    <t>10.12.2019</t>
  </si>
  <si>
    <t>ჟ-3/114</t>
  </si>
  <si>
    <t>04956667639</t>
  </si>
  <si>
    <t>CMR190186537</t>
  </si>
  <si>
    <t>347.60</t>
  </si>
  <si>
    <t>0493425911</t>
  </si>
  <si>
    <t>0193654629</t>
  </si>
  <si>
    <t>0495122759</t>
  </si>
  <si>
    <t>11.12.2019</t>
  </si>
  <si>
    <t>12.12.2019</t>
  </si>
  <si>
    <t>12 1364093</t>
  </si>
  <si>
    <t>12 1364130</t>
  </si>
  <si>
    <t>17 0984253</t>
  </si>
  <si>
    <t>0497147241</t>
  </si>
  <si>
    <t>0497151594</t>
  </si>
  <si>
    <t>04971149554</t>
  </si>
  <si>
    <t>0497170039</t>
  </si>
  <si>
    <t>40 3801649</t>
  </si>
  <si>
    <t>სამედიცინო ჟანგბადი 2</t>
  </si>
  <si>
    <t>0497370751</t>
  </si>
  <si>
    <t>13.12.2019</t>
  </si>
  <si>
    <t>0497414734</t>
  </si>
  <si>
    <t>0497414715</t>
  </si>
  <si>
    <t>0497443613</t>
  </si>
  <si>
    <t>0497302910</t>
  </si>
  <si>
    <t>0497305202</t>
  </si>
  <si>
    <t>0497191454</t>
  </si>
  <si>
    <t>0497118275</t>
  </si>
  <si>
    <t>0497110947</t>
  </si>
  <si>
    <t>0497171103</t>
  </si>
  <si>
    <t>0497096996</t>
  </si>
  <si>
    <t>0497927209</t>
  </si>
  <si>
    <t>16.12.2019</t>
  </si>
  <si>
    <t>0496597069</t>
  </si>
  <si>
    <t>0498040981</t>
  </si>
  <si>
    <t>17.12.2019</t>
  </si>
  <si>
    <t>0498040958</t>
  </si>
  <si>
    <t>0498040978</t>
  </si>
  <si>
    <t>0498040959</t>
  </si>
  <si>
    <t>0498040957</t>
  </si>
  <si>
    <t>0498040976</t>
  </si>
  <si>
    <t>0498040974</t>
  </si>
  <si>
    <t>0498040945</t>
  </si>
  <si>
    <t>0498040973</t>
  </si>
  <si>
    <t>0498040968</t>
  </si>
  <si>
    <t>0498040967</t>
  </si>
  <si>
    <t>0498040944</t>
  </si>
  <si>
    <t>0497845393</t>
  </si>
  <si>
    <t>0498074016</t>
  </si>
  <si>
    <t>0497883417</t>
  </si>
  <si>
    <t>0497389306</t>
  </si>
  <si>
    <t>0498606884</t>
  </si>
  <si>
    <t>19.12.2019</t>
  </si>
  <si>
    <t>17 1309334</t>
  </si>
  <si>
    <t>40 3809369</t>
  </si>
  <si>
    <t>ჟ-3/115</t>
  </si>
  <si>
    <t>შპს "დენსტალ-დენტი"</t>
  </si>
  <si>
    <t>CMR190190794</t>
  </si>
  <si>
    <t>0497203398</t>
  </si>
  <si>
    <t>0498813435</t>
  </si>
  <si>
    <t>0498657676</t>
  </si>
  <si>
    <t>0498846337</t>
  </si>
  <si>
    <t>0498794967</t>
  </si>
  <si>
    <t>0498784848</t>
  </si>
  <si>
    <t>0498964302</t>
  </si>
  <si>
    <t>0498092685</t>
  </si>
  <si>
    <t>0498096478</t>
  </si>
  <si>
    <t>0498153801</t>
  </si>
  <si>
    <t>0498088269</t>
  </si>
  <si>
    <t>0498084184</t>
  </si>
  <si>
    <t>0498333689</t>
  </si>
  <si>
    <t>18.12.2019</t>
  </si>
  <si>
    <t>0498327020</t>
  </si>
  <si>
    <t>CON190000098
 CON190000098-00021</t>
  </si>
  <si>
    <t>0498784868</t>
  </si>
  <si>
    <t>17 1213348</t>
  </si>
  <si>
    <t>ჟ-1/77</t>
  </si>
  <si>
    <t>CON190000098
  CON190000098-00035</t>
  </si>
  <si>
    <t>0498329581</t>
  </si>
  <si>
    <t>0498922277</t>
  </si>
  <si>
    <t>ჟ-1/78</t>
  </si>
  <si>
    <t>CON190000018
  CON190000018-00002</t>
  </si>
  <si>
    <t>0498323368</t>
  </si>
  <si>
    <t>ჟ-1/79</t>
  </si>
  <si>
    <t>CON190000369
   CON190000369-00072</t>
  </si>
  <si>
    <t>0498784847</t>
  </si>
  <si>
    <t>CON190000076
    CON190000076-00022</t>
  </si>
  <si>
    <t>0498784843</t>
  </si>
  <si>
    <t>ჟ-3/116</t>
  </si>
  <si>
    <t>10498564141</t>
  </si>
  <si>
    <t>ჟ-3/117</t>
  </si>
  <si>
    <t>ენდოსკოპია</t>
  </si>
  <si>
    <t>ჟ-3/118</t>
  </si>
  <si>
    <t>შპს "ევროლაბი"</t>
  </si>
  <si>
    <t>0499589530</t>
  </si>
  <si>
    <t>24.12.2019</t>
  </si>
  <si>
    <t>23.12.2019</t>
  </si>
  <si>
    <t>SMP190005059</t>
  </si>
  <si>
    <t>შპს ფრანგულ-გერმანული ხუჯაძე-გოგნიაშვილის ყელ-ყურ-ცხვირის კლინიკა"-სთან</t>
  </si>
  <si>
    <t>25.12.2019</t>
  </si>
  <si>
    <t>0499481687</t>
  </si>
  <si>
    <t>0498945058</t>
  </si>
  <si>
    <t>17 1425543</t>
  </si>
  <si>
    <t>ჟ-3/120</t>
  </si>
  <si>
    <t>გრიპის ტესტები</t>
  </si>
  <si>
    <t>0499941992</t>
  </si>
  <si>
    <t>ჟ-3/119</t>
  </si>
  <si>
    <t>შპს "ჯობს.გე"</t>
  </si>
  <si>
    <t>ვაკანსიის გამოქვეყნება</t>
  </si>
  <si>
    <t>40 3815502</t>
  </si>
  <si>
    <t>0499679323</t>
  </si>
  <si>
    <t>17 1432108</t>
  </si>
  <si>
    <t>40 3816584</t>
  </si>
  <si>
    <t>27.12.2019</t>
  </si>
  <si>
    <t>12 1775745</t>
  </si>
  <si>
    <t>ჟ-1/80</t>
  </si>
  <si>
    <t>CMR190195135</t>
  </si>
  <si>
    <t>0500139534</t>
  </si>
  <si>
    <t>13..11.2019</t>
  </si>
  <si>
    <t xml:space="preserve">შპს ჯორჯიან სერვის ნეთვორკი </t>
  </si>
  <si>
    <t>სალარო აპარატები (ფისკალი)</t>
  </si>
  <si>
    <t>0497878165</t>
  </si>
  <si>
    <t>30.12.2019</t>
  </si>
  <si>
    <t>17 1428519</t>
  </si>
  <si>
    <t>CMR190198852</t>
  </si>
  <si>
    <t>შპს "ლაბ ექსპრესი"</t>
  </si>
  <si>
    <t>ავეჯი (სკამები)</t>
  </si>
  <si>
    <t>SPA190004934</t>
  </si>
  <si>
    <t>1/145</t>
  </si>
  <si>
    <t>შპს "ავე"</t>
  </si>
  <si>
    <t>IV ვარტალი</t>
  </si>
  <si>
    <t>0499590799</t>
  </si>
  <si>
    <t>შესყიდვის ტიპი</t>
  </si>
  <si>
    <t>Gგახარჯული თანხა 
IV კვარტალი</t>
  </si>
  <si>
    <t>CMR190070394
CON190000033</t>
  </si>
  <si>
    <t>16.06.2019</t>
  </si>
  <si>
    <t>05.03.2019</t>
  </si>
  <si>
    <t xml:space="preserve">SMP190001551
CMR190065645  </t>
  </si>
  <si>
    <t>19..03.2019</t>
  </si>
  <si>
    <t>30.03.2019</t>
  </si>
  <si>
    <t>01.02.2019</t>
  </si>
  <si>
    <t>15.01.2019</t>
  </si>
  <si>
    <t>20.01.2019</t>
  </si>
  <si>
    <t>23.06.2019</t>
  </si>
  <si>
    <t>11.03.2019</t>
  </si>
  <si>
    <t>27.05.2020</t>
  </si>
  <si>
    <t>15.12.2019</t>
  </si>
  <si>
    <t>ბეჭდვითი მომსახურება</t>
  </si>
  <si>
    <t>26.09.2019</t>
  </si>
  <si>
    <t>უნომრო</t>
  </si>
  <si>
    <t>CMR190073451</t>
  </si>
  <si>
    <t>ჟ-3/43</t>
  </si>
  <si>
    <t>ჟ-3/46</t>
  </si>
  <si>
    <t>ჟ-3/45</t>
  </si>
  <si>
    <t>ჟ-3/44</t>
  </si>
  <si>
    <t>CMR190078739</t>
  </si>
  <si>
    <t>ჟ-3/48</t>
  </si>
  <si>
    <t>ჟ-3/49</t>
  </si>
  <si>
    <t>ჟ-3/52</t>
  </si>
  <si>
    <t>ჟ-3/53</t>
  </si>
  <si>
    <t>ჟ-3/51</t>
  </si>
  <si>
    <t>26.04.2019</t>
  </si>
  <si>
    <t>ჟ-3/57</t>
  </si>
  <si>
    <t>09.05.2019</t>
  </si>
  <si>
    <t>ჟ-3/60</t>
  </si>
  <si>
    <t>ჟ-3/59</t>
  </si>
  <si>
    <t>ჟ-3/64</t>
  </si>
  <si>
    <t>ჟ-3/65</t>
  </si>
  <si>
    <t>CMR190103015</t>
  </si>
  <si>
    <t>ჟ-3/66</t>
  </si>
  <si>
    <t>22.06.2019</t>
  </si>
  <si>
    <t>ჟ-3/71</t>
  </si>
  <si>
    <t>07.07.2019</t>
  </si>
  <si>
    <t>ჟ-3/72</t>
  </si>
  <si>
    <t>უნილუქსი</t>
  </si>
  <si>
    <t>26.07.2019</t>
  </si>
  <si>
    <t>33.08.2016</t>
  </si>
  <si>
    <t>CMR190143821</t>
  </si>
  <si>
    <t>28.12.2019</t>
  </si>
  <si>
    <t>CMR190172809
SMP190004195</t>
  </si>
  <si>
    <t xml:space="preserve">CMR190177117
SMP190004302 </t>
  </si>
  <si>
    <t>CMR190198506
CMR190200086</t>
  </si>
  <si>
    <t>CMR190201155</t>
  </si>
  <si>
    <t>სანტექნიკური მასალები</t>
  </si>
  <si>
    <t>17.01.2020</t>
  </si>
  <si>
    <t>კონსოლიდირებული ტენდერი</t>
  </si>
  <si>
    <t>გამარტივებული შესყიდვა</t>
  </si>
  <si>
    <t>ელექტრონული ტენდერი</t>
  </si>
  <si>
    <t>წყლის სინჯების ლაბორატორია</t>
  </si>
  <si>
    <t>გახარჯული თანხა ნაზარდი ჯამით
2019 წ</t>
  </si>
  <si>
    <r>
      <rPr>
        <sz val="10"/>
        <color theme="1"/>
        <rFont val="Arial"/>
        <family val="2"/>
      </rPr>
      <t xml:space="preserve">CMR190082909
</t>
    </r>
    <r>
      <rPr>
        <b/>
        <sz val="10"/>
        <color theme="1"/>
        <rFont val="Arial"/>
        <family val="2"/>
      </rPr>
      <t xml:space="preserve">CON190000074
</t>
    </r>
  </si>
  <si>
    <r>
      <t>შპს "</t>
    </r>
    <r>
      <rPr>
        <b/>
        <sz val="10"/>
        <color theme="1"/>
        <rFont val="Arial"/>
        <family val="2"/>
      </rPr>
      <t>TMD</t>
    </r>
    <r>
      <rPr>
        <b/>
        <sz val="10"/>
        <color theme="1"/>
        <rFont val="AcadNusx"/>
      </rPr>
      <t>"</t>
    </r>
  </si>
  <si>
    <r>
      <t>შპს ,კომპანია</t>
    </r>
    <r>
      <rPr>
        <b/>
        <sz val="10"/>
        <color theme="1"/>
        <rFont val="Arial"/>
        <family val="2"/>
      </rPr>
      <t xml:space="preserve"> GEOSM</t>
    </r>
    <r>
      <rPr>
        <b/>
        <sz val="10"/>
        <color theme="1"/>
        <rFont val="AcadNusx"/>
      </rPr>
      <t>"</t>
    </r>
  </si>
  <si>
    <r>
      <t xml:space="preserve">შპს " ჯითი გრუპი </t>
    </r>
    <r>
      <rPr>
        <b/>
        <sz val="10"/>
        <color theme="1"/>
        <rFont val="Arial"/>
        <family val="2"/>
      </rPr>
      <t>GT GROUP</t>
    </r>
    <r>
      <rPr>
        <b/>
        <sz val="10"/>
        <color theme="1"/>
        <rFont val="AcadNusx"/>
      </rPr>
      <t>"</t>
    </r>
  </si>
  <si>
    <r>
      <t>IV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AcadNusx"/>
      </rPr>
      <t>კვარტალი</t>
    </r>
  </si>
  <si>
    <t xml:space="preserve">ინფორმაცია თსსუ ,,გივი ჟვანიას პედიატრიის აკადემიური კლინიკის" მიერ                                                                                                           
 2019 წლის საკუთარი შემოსავლების დაფინანსების წყაროს ფარგლებში  
2019 წლის IV კვარტალში განხორციელებული შესყიდვების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</si>
</sst>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cadNusx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cadNusx"/>
    </font>
    <font>
      <sz val="10"/>
      <color theme="1"/>
      <name val="AcadNusx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cadNusx"/>
    </font>
    <font>
      <sz val="10"/>
      <color rgb="FFFFC000"/>
      <name val="AcadNusx"/>
    </font>
    <font>
      <b/>
      <sz val="10"/>
      <color rgb="FFFFC000"/>
      <name val="AcadNusx"/>
    </font>
    <font>
      <b/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9" fillId="0" borderId="0" applyFont="0" applyFill="0" applyBorder="0" applyAlignment="0" applyProtection="0"/>
  </cellStyleXfs>
  <cellXfs count="17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4" fontId="1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4" fontId="15" fillId="2" borderId="1" xfId="2" applyFont="1" applyFill="1" applyBorder="1" applyAlignment="1">
      <alignment horizontal="center" vertical="center" wrapText="1"/>
    </xf>
    <xf numFmtId="44" fontId="15" fillId="2" borderId="1" xfId="2" applyFont="1" applyFill="1" applyBorder="1" applyAlignment="1">
      <alignment horizontal="center" wrapText="1"/>
    </xf>
    <xf numFmtId="44" fontId="2" fillId="2" borderId="1" xfId="2" applyFont="1" applyFill="1" applyBorder="1" applyAlignment="1">
      <alignment wrapText="1"/>
    </xf>
    <xf numFmtId="44" fontId="15" fillId="2" borderId="0" xfId="2" applyFont="1" applyFill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5" fillId="2" borderId="0" xfId="0" applyFont="1" applyFill="1" applyAlignment="1">
      <alignment textRotation="90" wrapText="1"/>
    </xf>
    <xf numFmtId="0" fontId="16" fillId="2" borderId="0" xfId="0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textRotation="90" wrapText="1"/>
    </xf>
    <xf numFmtId="0" fontId="12" fillId="2" borderId="0" xfId="0" applyFont="1" applyFill="1" applyAlignment="1">
      <alignment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textRotation="90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4" xfId="0" applyFont="1" applyFill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 textRotation="90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6CCFF"/>
      <color rgb="FFFFCC66"/>
      <color rgb="FF33CCCC"/>
      <color rgb="FF009999"/>
      <color rgb="FF0099FF"/>
      <color rgb="FF0099CC"/>
      <color rgb="FFFF33CC"/>
      <color rgb="FFFFFF66"/>
      <color rgb="FFF2F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981"/>
  <sheetViews>
    <sheetView tabSelected="1" zoomScale="130" zoomScaleNormal="130" workbookViewId="0">
      <pane ySplit="5" topLeftCell="A6" activePane="bottomLeft" state="frozen"/>
      <selection pane="bottomLeft" activeCell="G2" sqref="G2:G4"/>
    </sheetView>
  </sheetViews>
  <sheetFormatPr defaultColWidth="9.140625" defaultRowHeight="13.5" x14ac:dyDescent="0.3"/>
  <cols>
    <col min="1" max="1" width="20.85546875" style="5" customWidth="1"/>
    <col min="2" max="2" width="9.28515625" style="88" customWidth="1"/>
    <col min="3" max="4" width="30.42578125" style="83" customWidth="1"/>
    <col min="5" max="5" width="31.42578125" style="89" customWidth="1"/>
    <col min="6" max="6" width="11.42578125" style="85" customWidth="1"/>
    <col min="7" max="7" width="17.140625" style="86" customWidth="1"/>
    <col min="8" max="8" width="19" style="87" customWidth="1"/>
    <col min="9" max="9" width="15.28515625" style="16" hidden="1" customWidth="1"/>
    <col min="10" max="10" width="15.28515625" style="45" hidden="1" customWidth="1"/>
    <col min="11" max="21" width="15.28515625" style="16" hidden="1" customWidth="1"/>
    <col min="22" max="22" width="19.85546875" style="16" customWidth="1"/>
    <col min="23" max="23" width="18" style="16" hidden="1" customWidth="1"/>
    <col min="24" max="24" width="18.85546875" style="16" customWidth="1"/>
    <col min="25" max="25" width="15.7109375" style="16" customWidth="1"/>
    <col min="26" max="26" width="14.85546875" style="16" customWidth="1"/>
    <col min="27" max="27" width="14" style="16" customWidth="1"/>
    <col min="28" max="28" width="27.7109375" style="16" customWidth="1"/>
    <col min="29" max="38" width="9.140625" style="16"/>
    <col min="39" max="49" width="9.140625" style="1"/>
    <col min="50" max="16384" width="9.140625" style="16"/>
  </cols>
  <sheetData>
    <row r="1" spans="1:49" ht="53.25" customHeight="1" x14ac:dyDescent="0.3">
      <c r="A1" s="170" t="s">
        <v>2007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49" s="5" customFormat="1" ht="11.25" customHeight="1" x14ac:dyDescent="0.25">
      <c r="A2" s="99" t="s">
        <v>1944</v>
      </c>
      <c r="B2" s="150" t="s">
        <v>0</v>
      </c>
      <c r="C2" s="144" t="s">
        <v>7</v>
      </c>
      <c r="D2" s="113" t="s">
        <v>2</v>
      </c>
      <c r="E2" s="116" t="s">
        <v>28</v>
      </c>
      <c r="F2" s="146" t="s">
        <v>6</v>
      </c>
      <c r="G2" s="119" t="s">
        <v>1</v>
      </c>
      <c r="H2" s="99" t="s">
        <v>3</v>
      </c>
      <c r="I2" s="151" t="s">
        <v>11</v>
      </c>
      <c r="J2" s="153" t="s">
        <v>4</v>
      </c>
      <c r="K2" s="151" t="s">
        <v>5</v>
      </c>
      <c r="L2" s="152" t="s">
        <v>21</v>
      </c>
      <c r="M2" s="152" t="s">
        <v>12</v>
      </c>
      <c r="N2" s="152" t="s">
        <v>9</v>
      </c>
      <c r="O2" s="3" t="s">
        <v>11</v>
      </c>
      <c r="P2" s="3"/>
      <c r="Q2" s="3"/>
      <c r="R2" s="3"/>
      <c r="S2" s="3"/>
      <c r="T2" s="3"/>
      <c r="U2" s="3"/>
      <c r="V2" s="103" t="s">
        <v>1945</v>
      </c>
      <c r="W2" s="4" t="s">
        <v>13</v>
      </c>
      <c r="X2" s="160" t="s">
        <v>2001</v>
      </c>
    </row>
    <row r="3" spans="1:49" s="5" customFormat="1" ht="40.5" customHeight="1" x14ac:dyDescent="0.25">
      <c r="A3" s="99"/>
      <c r="B3" s="150"/>
      <c r="C3" s="144"/>
      <c r="D3" s="114"/>
      <c r="E3" s="117"/>
      <c r="F3" s="146"/>
      <c r="G3" s="119"/>
      <c r="H3" s="99"/>
      <c r="I3" s="151"/>
      <c r="J3" s="153"/>
      <c r="K3" s="151"/>
      <c r="L3" s="152"/>
      <c r="M3" s="152"/>
      <c r="N3" s="152"/>
      <c r="O3" s="3"/>
      <c r="P3" s="3"/>
      <c r="Q3" s="3"/>
      <c r="R3" s="3"/>
      <c r="S3" s="3"/>
      <c r="T3" s="3"/>
      <c r="U3" s="3"/>
      <c r="V3" s="104"/>
      <c r="W3" s="4"/>
      <c r="X3" s="161"/>
    </row>
    <row r="4" spans="1:49" s="2" customFormat="1" ht="73.5" customHeight="1" x14ac:dyDescent="0.25">
      <c r="A4" s="99"/>
      <c r="B4" s="150"/>
      <c r="C4" s="144"/>
      <c r="D4" s="114"/>
      <c r="E4" s="117"/>
      <c r="F4" s="146"/>
      <c r="G4" s="119"/>
      <c r="H4" s="99"/>
      <c r="I4" s="151"/>
      <c r="J4" s="153"/>
      <c r="K4" s="151"/>
      <c r="L4" s="152"/>
      <c r="M4" s="152"/>
      <c r="N4" s="152"/>
      <c r="O4" s="3" t="s">
        <v>14</v>
      </c>
      <c r="P4" s="3"/>
      <c r="Q4" s="3" t="s">
        <v>15</v>
      </c>
      <c r="R4" s="3"/>
      <c r="S4" s="3" t="s">
        <v>16</v>
      </c>
      <c r="T4" s="3"/>
      <c r="U4" s="3" t="s">
        <v>17</v>
      </c>
      <c r="V4" s="120"/>
      <c r="W4" s="6" t="s">
        <v>18</v>
      </c>
      <c r="X4" s="162"/>
    </row>
    <row r="5" spans="1:49" s="2" customFormat="1" ht="15.75" customHeight="1" x14ac:dyDescent="0.25">
      <c r="A5" s="7">
        <v>1</v>
      </c>
      <c r="B5" s="8">
        <v>2</v>
      </c>
      <c r="C5" s="9">
        <v>3</v>
      </c>
      <c r="D5" s="9">
        <v>4</v>
      </c>
      <c r="E5" s="10">
        <v>5</v>
      </c>
      <c r="F5" s="7">
        <v>6</v>
      </c>
      <c r="G5" s="7">
        <v>7</v>
      </c>
      <c r="H5" s="7">
        <v>8</v>
      </c>
      <c r="I5" s="7">
        <v>44</v>
      </c>
      <c r="J5" s="11">
        <v>45</v>
      </c>
      <c r="K5" s="7">
        <v>46</v>
      </c>
      <c r="L5" s="7">
        <v>47</v>
      </c>
      <c r="M5" s="7">
        <v>48</v>
      </c>
      <c r="N5" s="7">
        <v>49</v>
      </c>
      <c r="O5" s="7">
        <v>50</v>
      </c>
      <c r="P5" s="7">
        <v>51</v>
      </c>
      <c r="Q5" s="7">
        <v>52</v>
      </c>
      <c r="R5" s="7">
        <v>53</v>
      </c>
      <c r="S5" s="7">
        <v>54</v>
      </c>
      <c r="T5" s="7">
        <v>55</v>
      </c>
      <c r="U5" s="7">
        <v>56</v>
      </c>
      <c r="V5" s="7">
        <v>9</v>
      </c>
      <c r="W5" s="7">
        <v>58</v>
      </c>
      <c r="X5" s="7">
        <v>10</v>
      </c>
    </row>
    <row r="6" spans="1:49" ht="15.75" customHeight="1" x14ac:dyDescent="0.25">
      <c r="A6" s="109" t="s">
        <v>1997</v>
      </c>
      <c r="B6" s="146" t="s">
        <v>24</v>
      </c>
      <c r="C6" s="144" t="s">
        <v>25</v>
      </c>
      <c r="D6" s="113" t="s">
        <v>162</v>
      </c>
      <c r="E6" s="143" t="s">
        <v>100</v>
      </c>
      <c r="F6" s="109" t="s">
        <v>88</v>
      </c>
      <c r="G6" s="121">
        <v>4660</v>
      </c>
      <c r="H6" s="99" t="s">
        <v>89</v>
      </c>
      <c r="I6" s="99" t="s">
        <v>8</v>
      </c>
      <c r="J6" s="12"/>
      <c r="K6" s="13"/>
      <c r="L6" s="14"/>
      <c r="M6" s="15"/>
      <c r="N6" s="12"/>
      <c r="O6" s="108">
        <f>SUM(L6:L8)</f>
        <v>326</v>
      </c>
      <c r="P6" s="108">
        <f>SUM(M6:M8)</f>
        <v>326</v>
      </c>
      <c r="Q6" s="108">
        <f>SUM(L9:L12)</f>
        <v>1858.2</v>
      </c>
      <c r="R6" s="108">
        <f>SUM(M9:M12)</f>
        <v>1858.2</v>
      </c>
      <c r="S6" s="108">
        <f>SUM(L13:L15)</f>
        <v>672.32999999999993</v>
      </c>
      <c r="T6" s="108">
        <f>SUM(M13:M15)</f>
        <v>672.32999999999993</v>
      </c>
      <c r="U6" s="108">
        <f>SUM(L16:L17)</f>
        <v>833.12</v>
      </c>
      <c r="V6" s="108">
        <f>SUM(M16:M17)</f>
        <v>833.12</v>
      </c>
      <c r="W6" s="108">
        <f>O6+Q6+S6+U6</f>
        <v>3689.6499999999996</v>
      </c>
      <c r="X6" s="108">
        <f>P6+R6+T6+V6</f>
        <v>3689.6499999999996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15.75" customHeight="1" x14ac:dyDescent="0.25">
      <c r="A7" s="109"/>
      <c r="B7" s="146"/>
      <c r="C7" s="144"/>
      <c r="D7" s="114"/>
      <c r="E7" s="143"/>
      <c r="F7" s="109"/>
      <c r="G7" s="121"/>
      <c r="H7" s="99"/>
      <c r="I7" s="99"/>
      <c r="J7" s="12" t="s">
        <v>434</v>
      </c>
      <c r="K7" s="13" t="s">
        <v>391</v>
      </c>
      <c r="L7" s="14">
        <v>326</v>
      </c>
      <c r="M7" s="14">
        <v>326</v>
      </c>
      <c r="N7" s="12" t="s">
        <v>418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1:49" ht="15.75" customHeight="1" x14ac:dyDescent="0.25">
      <c r="A8" s="109"/>
      <c r="B8" s="146"/>
      <c r="C8" s="144"/>
      <c r="D8" s="114"/>
      <c r="E8" s="143"/>
      <c r="F8" s="109"/>
      <c r="G8" s="121"/>
      <c r="H8" s="99"/>
      <c r="I8" s="99"/>
      <c r="J8" s="12"/>
      <c r="K8" s="13"/>
      <c r="L8" s="14"/>
      <c r="M8" s="14"/>
      <c r="N8" s="13"/>
      <c r="O8" s="108"/>
      <c r="P8" s="108"/>
      <c r="Q8" s="108"/>
      <c r="R8" s="108"/>
      <c r="S8" s="108"/>
      <c r="T8" s="108"/>
      <c r="U8" s="108"/>
      <c r="V8" s="108"/>
      <c r="W8" s="108"/>
      <c r="X8" s="108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ht="15.75" customHeight="1" x14ac:dyDescent="0.25">
      <c r="A9" s="109"/>
      <c r="B9" s="146"/>
      <c r="C9" s="144"/>
      <c r="D9" s="114"/>
      <c r="E9" s="143"/>
      <c r="F9" s="109"/>
      <c r="G9" s="121"/>
      <c r="H9" s="99"/>
      <c r="I9" s="99" t="s">
        <v>19</v>
      </c>
      <c r="J9" s="12"/>
      <c r="K9" s="13"/>
      <c r="L9" s="14"/>
      <c r="M9" s="14"/>
      <c r="N9" s="12"/>
      <c r="O9" s="108"/>
      <c r="P9" s="108"/>
      <c r="Q9" s="108"/>
      <c r="R9" s="108"/>
      <c r="S9" s="108"/>
      <c r="T9" s="108"/>
      <c r="U9" s="108"/>
      <c r="V9" s="108"/>
      <c r="W9" s="108"/>
      <c r="X9" s="108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ht="15.75" customHeight="1" x14ac:dyDescent="0.25">
      <c r="A10" s="109"/>
      <c r="B10" s="146"/>
      <c r="C10" s="144"/>
      <c r="D10" s="114"/>
      <c r="E10" s="143"/>
      <c r="F10" s="109"/>
      <c r="G10" s="121"/>
      <c r="H10" s="99"/>
      <c r="I10" s="99"/>
      <c r="J10" s="12" t="s">
        <v>707</v>
      </c>
      <c r="K10" s="13" t="s">
        <v>681</v>
      </c>
      <c r="L10" s="14">
        <v>222</v>
      </c>
      <c r="M10" s="14">
        <v>222</v>
      </c>
      <c r="N10" s="12" t="s">
        <v>659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ht="15.75" customHeight="1" x14ac:dyDescent="0.25">
      <c r="A11" s="109"/>
      <c r="B11" s="146"/>
      <c r="C11" s="144"/>
      <c r="D11" s="114"/>
      <c r="E11" s="143"/>
      <c r="F11" s="109"/>
      <c r="G11" s="121"/>
      <c r="H11" s="99"/>
      <c r="I11" s="99"/>
      <c r="J11" s="12"/>
      <c r="K11" s="13"/>
      <c r="L11" s="14">
        <v>666</v>
      </c>
      <c r="M11" s="14">
        <v>666</v>
      </c>
      <c r="N11" s="12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ht="15.75" customHeight="1" x14ac:dyDescent="0.25">
      <c r="A12" s="109"/>
      <c r="B12" s="146"/>
      <c r="C12" s="144"/>
      <c r="D12" s="114"/>
      <c r="E12" s="143"/>
      <c r="F12" s="109"/>
      <c r="G12" s="121"/>
      <c r="H12" s="99"/>
      <c r="I12" s="99"/>
      <c r="J12" s="12" t="s">
        <v>928</v>
      </c>
      <c r="K12" s="13" t="s">
        <v>895</v>
      </c>
      <c r="L12" s="14">
        <v>970.2</v>
      </c>
      <c r="M12" s="14">
        <v>970.2</v>
      </c>
      <c r="N12" s="12" t="s">
        <v>909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ht="15.75" customHeight="1" x14ac:dyDescent="0.25">
      <c r="A13" s="109"/>
      <c r="B13" s="146"/>
      <c r="C13" s="144"/>
      <c r="D13" s="114"/>
      <c r="E13" s="143"/>
      <c r="F13" s="109"/>
      <c r="G13" s="121"/>
      <c r="H13" s="99"/>
      <c r="I13" s="99" t="s">
        <v>10</v>
      </c>
      <c r="J13" s="12" t="s">
        <v>1073</v>
      </c>
      <c r="K13" s="13" t="s">
        <v>1000</v>
      </c>
      <c r="L13" s="14">
        <v>184.8</v>
      </c>
      <c r="M13" s="15">
        <v>184.8</v>
      </c>
      <c r="N13" s="12" t="s">
        <v>1062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ht="15.75" customHeight="1" x14ac:dyDescent="0.25">
      <c r="A14" s="109"/>
      <c r="B14" s="146"/>
      <c r="C14" s="144"/>
      <c r="D14" s="114"/>
      <c r="E14" s="143"/>
      <c r="F14" s="109"/>
      <c r="G14" s="121"/>
      <c r="H14" s="99"/>
      <c r="I14" s="99"/>
      <c r="J14" s="12"/>
      <c r="K14" s="13"/>
      <c r="L14" s="14"/>
      <c r="M14" s="15"/>
      <c r="N14" s="12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ht="15.75" customHeight="1" x14ac:dyDescent="0.25">
      <c r="A15" s="109"/>
      <c r="B15" s="146"/>
      <c r="C15" s="144"/>
      <c r="D15" s="114"/>
      <c r="E15" s="143"/>
      <c r="F15" s="109"/>
      <c r="G15" s="121"/>
      <c r="H15" s="99"/>
      <c r="I15" s="99"/>
      <c r="J15" s="12" t="s">
        <v>1226</v>
      </c>
      <c r="K15" s="13" t="s">
        <v>1227</v>
      </c>
      <c r="L15" s="14">
        <v>487.53</v>
      </c>
      <c r="M15" s="15">
        <v>487.53</v>
      </c>
      <c r="N15" s="12" t="s">
        <v>1228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15.75" customHeight="1" x14ac:dyDescent="0.25">
      <c r="A16" s="109"/>
      <c r="B16" s="146"/>
      <c r="C16" s="144"/>
      <c r="D16" s="114"/>
      <c r="E16" s="143"/>
      <c r="F16" s="109"/>
      <c r="G16" s="121"/>
      <c r="H16" s="99"/>
      <c r="I16" s="99" t="s">
        <v>20</v>
      </c>
      <c r="J16" s="12" t="s">
        <v>1476</v>
      </c>
      <c r="K16" s="13" t="s">
        <v>1429</v>
      </c>
      <c r="L16" s="14">
        <v>322.41000000000003</v>
      </c>
      <c r="M16" s="15">
        <v>322.41000000000003</v>
      </c>
      <c r="N16" s="12" t="s">
        <v>1429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ht="15.75" customHeight="1" x14ac:dyDescent="0.25">
      <c r="A17" s="109"/>
      <c r="B17" s="146"/>
      <c r="C17" s="144"/>
      <c r="D17" s="115"/>
      <c r="E17" s="143"/>
      <c r="F17" s="109"/>
      <c r="G17" s="121"/>
      <c r="H17" s="99"/>
      <c r="I17" s="99"/>
      <c r="J17" s="12" t="s">
        <v>1588</v>
      </c>
      <c r="K17" s="12" t="s">
        <v>1567</v>
      </c>
      <c r="L17" s="15">
        <v>510.71</v>
      </c>
      <c r="M17" s="15">
        <v>510.71</v>
      </c>
      <c r="N17" s="12" t="s">
        <v>1587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ht="15.75" customHeight="1" x14ac:dyDescent="0.25">
      <c r="A18" s="109" t="s">
        <v>1998</v>
      </c>
      <c r="B18" s="119">
        <v>14400000</v>
      </c>
      <c r="C18" s="144" t="s">
        <v>29</v>
      </c>
      <c r="D18" s="163" t="s">
        <v>43</v>
      </c>
      <c r="E18" s="116" t="s">
        <v>50</v>
      </c>
      <c r="F18" s="109" t="s">
        <v>35</v>
      </c>
      <c r="G18" s="121">
        <v>540</v>
      </c>
      <c r="H18" s="99" t="s">
        <v>36</v>
      </c>
      <c r="I18" s="99" t="s">
        <v>8</v>
      </c>
      <c r="J18" s="12"/>
      <c r="K18" s="13"/>
      <c r="L18" s="14"/>
      <c r="M18" s="15"/>
      <c r="N18" s="12"/>
      <c r="O18" s="108">
        <f>SUM(L18:L19)</f>
        <v>90</v>
      </c>
      <c r="P18" s="108">
        <f>SUM(M18:M19)</f>
        <v>90</v>
      </c>
      <c r="Q18" s="108">
        <f>SUM(L20:L21)</f>
        <v>180</v>
      </c>
      <c r="R18" s="108">
        <f>SUM(M20:M21)</f>
        <v>180</v>
      </c>
      <c r="S18" s="108">
        <f>SUM(L22:L23)</f>
        <v>90</v>
      </c>
      <c r="T18" s="108">
        <f>SUM(M22:M23)</f>
        <v>90</v>
      </c>
      <c r="U18" s="108">
        <f>SUM(L24:L25)</f>
        <v>180</v>
      </c>
      <c r="V18" s="108">
        <f>SUM(M24:M25)</f>
        <v>180</v>
      </c>
      <c r="W18" s="108">
        <f>O18+Q18+S18+U18</f>
        <v>540</v>
      </c>
      <c r="X18" s="108">
        <f>P18+R18+T18+V18</f>
        <v>540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ht="15.75" customHeight="1" x14ac:dyDescent="0.25">
      <c r="A19" s="109"/>
      <c r="B19" s="119"/>
      <c r="C19" s="144"/>
      <c r="D19" s="164"/>
      <c r="E19" s="117"/>
      <c r="F19" s="109"/>
      <c r="G19" s="121"/>
      <c r="H19" s="99"/>
      <c r="I19" s="99"/>
      <c r="J19" s="12" t="s">
        <v>255</v>
      </c>
      <c r="K19" s="13" t="s">
        <v>254</v>
      </c>
      <c r="L19" s="14">
        <v>90</v>
      </c>
      <c r="M19" s="14">
        <v>90</v>
      </c>
      <c r="N19" s="12" t="s">
        <v>264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ht="15.75" customHeight="1" x14ac:dyDescent="0.25">
      <c r="A20" s="109"/>
      <c r="B20" s="119"/>
      <c r="C20" s="144"/>
      <c r="D20" s="164"/>
      <c r="E20" s="117"/>
      <c r="F20" s="109"/>
      <c r="G20" s="121"/>
      <c r="H20" s="99"/>
      <c r="I20" s="99" t="s">
        <v>19</v>
      </c>
      <c r="J20" s="12"/>
      <c r="K20" s="13"/>
      <c r="L20" s="14"/>
      <c r="M20" s="14"/>
      <c r="N20" s="12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ht="15.75" customHeight="1" x14ac:dyDescent="0.25">
      <c r="A21" s="109"/>
      <c r="B21" s="119"/>
      <c r="C21" s="144"/>
      <c r="D21" s="164"/>
      <c r="E21" s="117"/>
      <c r="F21" s="109"/>
      <c r="G21" s="121"/>
      <c r="H21" s="99"/>
      <c r="I21" s="99"/>
      <c r="J21" s="12" t="s">
        <v>802</v>
      </c>
      <c r="K21" s="13" t="s">
        <v>757</v>
      </c>
      <c r="L21" s="14">
        <v>180</v>
      </c>
      <c r="M21" s="14">
        <v>180</v>
      </c>
      <c r="N21" s="12" t="s">
        <v>826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ht="15.75" customHeight="1" x14ac:dyDescent="0.25">
      <c r="A22" s="109"/>
      <c r="B22" s="119"/>
      <c r="C22" s="144"/>
      <c r="D22" s="164"/>
      <c r="E22" s="117"/>
      <c r="F22" s="109"/>
      <c r="G22" s="121"/>
      <c r="H22" s="99"/>
      <c r="I22" s="99" t="s">
        <v>10</v>
      </c>
      <c r="J22" s="12" t="s">
        <v>1411</v>
      </c>
      <c r="K22" s="13" t="s">
        <v>1408</v>
      </c>
      <c r="L22" s="14">
        <v>90</v>
      </c>
      <c r="M22" s="14">
        <v>90</v>
      </c>
      <c r="N22" s="12" t="s">
        <v>1403</v>
      </c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5.75" customHeight="1" x14ac:dyDescent="0.25">
      <c r="A23" s="109"/>
      <c r="B23" s="119"/>
      <c r="C23" s="144"/>
      <c r="D23" s="164"/>
      <c r="E23" s="117"/>
      <c r="F23" s="109"/>
      <c r="G23" s="121"/>
      <c r="H23" s="99"/>
      <c r="I23" s="99"/>
      <c r="J23" s="12"/>
      <c r="K23" s="13"/>
      <c r="L23" s="14"/>
      <c r="M23" s="14"/>
      <c r="N23" s="12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ht="15.75" customHeight="1" x14ac:dyDescent="0.25">
      <c r="A24" s="109"/>
      <c r="B24" s="119"/>
      <c r="C24" s="144"/>
      <c r="D24" s="164"/>
      <c r="E24" s="117"/>
      <c r="F24" s="109"/>
      <c r="G24" s="121"/>
      <c r="H24" s="99"/>
      <c r="I24" s="99" t="s">
        <v>20</v>
      </c>
      <c r="J24" s="12" t="s">
        <v>1811</v>
      </c>
      <c r="K24" s="13" t="s">
        <v>1812</v>
      </c>
      <c r="L24" s="14">
        <v>180</v>
      </c>
      <c r="M24" s="15">
        <v>180</v>
      </c>
      <c r="N24" s="12" t="s">
        <v>1820</v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ht="15.75" customHeight="1" x14ac:dyDescent="0.25">
      <c r="A25" s="109"/>
      <c r="B25" s="119"/>
      <c r="C25" s="144"/>
      <c r="D25" s="165"/>
      <c r="E25" s="118"/>
      <c r="F25" s="109"/>
      <c r="G25" s="121"/>
      <c r="H25" s="99"/>
      <c r="I25" s="99"/>
      <c r="J25" s="12"/>
      <c r="K25" s="12"/>
      <c r="L25" s="15"/>
      <c r="M25" s="15"/>
      <c r="N25" s="12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ht="15.75" customHeight="1" x14ac:dyDescent="0.25">
      <c r="A26" s="109" t="s">
        <v>1999</v>
      </c>
      <c r="B26" s="110">
        <v>24100000</v>
      </c>
      <c r="C26" s="113" t="s">
        <v>31</v>
      </c>
      <c r="D26" s="113" t="s">
        <v>162</v>
      </c>
      <c r="E26" s="116" t="s">
        <v>42</v>
      </c>
      <c r="F26" s="109" t="s">
        <v>54</v>
      </c>
      <c r="G26" s="121">
        <v>44400</v>
      </c>
      <c r="H26" s="99" t="s">
        <v>56</v>
      </c>
      <c r="I26" s="99" t="s">
        <v>8</v>
      </c>
      <c r="J26" s="12"/>
      <c r="K26" s="13"/>
      <c r="L26" s="14"/>
      <c r="M26" s="15"/>
      <c r="N26" s="12"/>
      <c r="O26" s="108">
        <f>SUM(L26:L32)</f>
        <v>11814</v>
      </c>
      <c r="P26" s="108">
        <f>SUM(M26:M32)</f>
        <v>11814</v>
      </c>
      <c r="Q26" s="108">
        <f>SUM(L33:L39)</f>
        <v>15452</v>
      </c>
      <c r="R26" s="108">
        <f>SUM(M33:M39)</f>
        <v>15452</v>
      </c>
      <c r="S26" s="108">
        <f>SUM(L40:L44)</f>
        <v>12740</v>
      </c>
      <c r="T26" s="108">
        <f>SUM(M40:M44)</f>
        <v>12740</v>
      </c>
      <c r="U26" s="108">
        <f>SUM(L45:L46)</f>
        <v>190</v>
      </c>
      <c r="V26" s="108">
        <f>SUM(M45:M46)</f>
        <v>190</v>
      </c>
      <c r="W26" s="90">
        <f>O26+Q26+S26+U26</f>
        <v>40196</v>
      </c>
      <c r="X26" s="108">
        <f>P26+R26+T26+V26</f>
        <v>40196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ht="15.75" customHeight="1" x14ac:dyDescent="0.25">
      <c r="A27" s="109"/>
      <c r="B27" s="111"/>
      <c r="C27" s="114"/>
      <c r="D27" s="114"/>
      <c r="E27" s="117"/>
      <c r="F27" s="109"/>
      <c r="G27" s="121"/>
      <c r="H27" s="99"/>
      <c r="I27" s="99"/>
      <c r="J27" s="12" t="s">
        <v>445</v>
      </c>
      <c r="K27" s="13" t="s">
        <v>403</v>
      </c>
      <c r="L27" s="14">
        <v>2600</v>
      </c>
      <c r="M27" s="14">
        <v>2600</v>
      </c>
      <c r="N27" s="12" t="s">
        <v>441</v>
      </c>
      <c r="O27" s="108"/>
      <c r="P27" s="108"/>
      <c r="Q27" s="108"/>
      <c r="R27" s="108"/>
      <c r="S27" s="108"/>
      <c r="T27" s="108"/>
      <c r="U27" s="108"/>
      <c r="V27" s="108"/>
      <c r="W27" s="91"/>
      <c r="X27" s="108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 x14ac:dyDescent="0.25">
      <c r="A28" s="109"/>
      <c r="B28" s="111"/>
      <c r="C28" s="114"/>
      <c r="D28" s="114"/>
      <c r="E28" s="117"/>
      <c r="F28" s="109"/>
      <c r="G28" s="121"/>
      <c r="H28" s="99"/>
      <c r="I28" s="99"/>
      <c r="J28" s="12" t="s">
        <v>227</v>
      </c>
      <c r="K28" s="13" t="s">
        <v>226</v>
      </c>
      <c r="L28" s="14">
        <v>2600</v>
      </c>
      <c r="M28" s="14">
        <v>2600</v>
      </c>
      <c r="N28" s="12" t="s">
        <v>236</v>
      </c>
      <c r="O28" s="108"/>
      <c r="P28" s="108"/>
      <c r="Q28" s="108"/>
      <c r="R28" s="108"/>
      <c r="S28" s="108"/>
      <c r="T28" s="108"/>
      <c r="U28" s="108"/>
      <c r="V28" s="108"/>
      <c r="W28" s="91"/>
      <c r="X28" s="108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ht="15.75" customHeight="1" x14ac:dyDescent="0.25">
      <c r="A29" s="109"/>
      <c r="B29" s="111"/>
      <c r="C29" s="114"/>
      <c r="D29" s="114"/>
      <c r="E29" s="117"/>
      <c r="F29" s="109"/>
      <c r="G29" s="121"/>
      <c r="H29" s="99"/>
      <c r="I29" s="99"/>
      <c r="J29" s="12" t="s">
        <v>153</v>
      </c>
      <c r="K29" s="13" t="s">
        <v>151</v>
      </c>
      <c r="L29" s="14">
        <v>114</v>
      </c>
      <c r="M29" s="14">
        <v>114</v>
      </c>
      <c r="N29" s="12" t="s">
        <v>158</v>
      </c>
      <c r="O29" s="108"/>
      <c r="P29" s="108"/>
      <c r="Q29" s="108"/>
      <c r="R29" s="108"/>
      <c r="S29" s="108"/>
      <c r="T29" s="108"/>
      <c r="U29" s="108"/>
      <c r="V29" s="108"/>
      <c r="W29" s="91"/>
      <c r="X29" s="108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ht="15.75" customHeight="1" x14ac:dyDescent="0.25">
      <c r="A30" s="109"/>
      <c r="B30" s="111"/>
      <c r="C30" s="114"/>
      <c r="D30" s="114"/>
      <c r="E30" s="117"/>
      <c r="F30" s="109"/>
      <c r="G30" s="121"/>
      <c r="H30" s="99"/>
      <c r="I30" s="99"/>
      <c r="J30" s="12" t="s">
        <v>152</v>
      </c>
      <c r="K30" s="13" t="s">
        <v>151</v>
      </c>
      <c r="L30" s="14">
        <v>2600</v>
      </c>
      <c r="M30" s="14">
        <v>2600</v>
      </c>
      <c r="N30" s="12" t="s">
        <v>158</v>
      </c>
      <c r="O30" s="108"/>
      <c r="P30" s="108"/>
      <c r="Q30" s="108"/>
      <c r="R30" s="108"/>
      <c r="S30" s="108"/>
      <c r="T30" s="108"/>
      <c r="U30" s="108"/>
      <c r="V30" s="108"/>
      <c r="W30" s="91"/>
      <c r="X30" s="108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ht="15.75" customHeight="1" x14ac:dyDescent="0.25">
      <c r="A31" s="109"/>
      <c r="B31" s="111"/>
      <c r="C31" s="114"/>
      <c r="D31" s="114"/>
      <c r="E31" s="117"/>
      <c r="F31" s="109"/>
      <c r="G31" s="121"/>
      <c r="H31" s="99"/>
      <c r="I31" s="99"/>
      <c r="J31" s="12" t="s">
        <v>82</v>
      </c>
      <c r="K31" s="13" t="s">
        <v>76</v>
      </c>
      <c r="L31" s="14">
        <v>1300</v>
      </c>
      <c r="M31" s="14">
        <v>1300</v>
      </c>
      <c r="N31" s="12" t="s">
        <v>99</v>
      </c>
      <c r="O31" s="108"/>
      <c r="P31" s="108"/>
      <c r="Q31" s="108"/>
      <c r="R31" s="108"/>
      <c r="S31" s="108"/>
      <c r="T31" s="108"/>
      <c r="U31" s="108"/>
      <c r="V31" s="108"/>
      <c r="W31" s="91"/>
      <c r="X31" s="108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ht="15.75" customHeight="1" x14ac:dyDescent="0.25">
      <c r="A32" s="109"/>
      <c r="B32" s="111"/>
      <c r="C32" s="114"/>
      <c r="D32" s="114"/>
      <c r="E32" s="117"/>
      <c r="F32" s="109"/>
      <c r="G32" s="121"/>
      <c r="H32" s="99"/>
      <c r="I32" s="99"/>
      <c r="J32" s="12" t="s">
        <v>81</v>
      </c>
      <c r="K32" s="13" t="s">
        <v>78</v>
      </c>
      <c r="L32" s="14">
        <v>2600</v>
      </c>
      <c r="M32" s="14">
        <v>2600</v>
      </c>
      <c r="N32" s="12" t="s">
        <v>99</v>
      </c>
      <c r="O32" s="108"/>
      <c r="P32" s="108"/>
      <c r="Q32" s="108"/>
      <c r="R32" s="108"/>
      <c r="S32" s="108"/>
      <c r="T32" s="108"/>
      <c r="U32" s="108"/>
      <c r="V32" s="108"/>
      <c r="W32" s="91"/>
      <c r="X32" s="108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 x14ac:dyDescent="0.25">
      <c r="A33" s="109"/>
      <c r="B33" s="111"/>
      <c r="C33" s="114"/>
      <c r="D33" s="114"/>
      <c r="E33" s="117"/>
      <c r="F33" s="109"/>
      <c r="G33" s="121"/>
      <c r="H33" s="99"/>
      <c r="I33" s="99" t="s">
        <v>19</v>
      </c>
      <c r="J33" s="13" t="s">
        <v>676</v>
      </c>
      <c r="K33" s="17" t="s">
        <v>674</v>
      </c>
      <c r="L33" s="14">
        <v>2535</v>
      </c>
      <c r="M33" s="14">
        <v>2535</v>
      </c>
      <c r="N33" s="12" t="s">
        <v>700</v>
      </c>
      <c r="O33" s="108"/>
      <c r="P33" s="108"/>
      <c r="Q33" s="108"/>
      <c r="R33" s="108"/>
      <c r="S33" s="108"/>
      <c r="T33" s="108"/>
      <c r="U33" s="108"/>
      <c r="V33" s="108"/>
      <c r="W33" s="91"/>
      <c r="X33" s="108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ht="15.75" customHeight="1" x14ac:dyDescent="0.25">
      <c r="A34" s="109"/>
      <c r="B34" s="111"/>
      <c r="C34" s="114"/>
      <c r="D34" s="114"/>
      <c r="E34" s="117"/>
      <c r="F34" s="109"/>
      <c r="G34" s="121"/>
      <c r="H34" s="99"/>
      <c r="I34" s="99"/>
      <c r="J34" s="12" t="s">
        <v>405</v>
      </c>
      <c r="K34" s="13" t="s">
        <v>468</v>
      </c>
      <c r="L34" s="14">
        <v>5138</v>
      </c>
      <c r="M34" s="14">
        <v>5138</v>
      </c>
      <c r="N34" s="12" t="s">
        <v>526</v>
      </c>
      <c r="O34" s="108"/>
      <c r="P34" s="108"/>
      <c r="Q34" s="108"/>
      <c r="R34" s="108"/>
      <c r="S34" s="108"/>
      <c r="T34" s="108"/>
      <c r="U34" s="108"/>
      <c r="V34" s="108"/>
      <c r="W34" s="91"/>
      <c r="X34" s="108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ht="15.75" customHeight="1" x14ac:dyDescent="0.25">
      <c r="A35" s="109"/>
      <c r="B35" s="111"/>
      <c r="C35" s="114"/>
      <c r="D35" s="114"/>
      <c r="E35" s="117"/>
      <c r="F35" s="109"/>
      <c r="G35" s="121"/>
      <c r="H35" s="99"/>
      <c r="I35" s="99"/>
      <c r="J35" s="12" t="s">
        <v>806</v>
      </c>
      <c r="K35" s="13" t="s">
        <v>554</v>
      </c>
      <c r="L35" s="14">
        <v>114</v>
      </c>
      <c r="M35" s="14">
        <v>114</v>
      </c>
      <c r="N35" s="12" t="s">
        <v>672</v>
      </c>
      <c r="O35" s="108"/>
      <c r="P35" s="108"/>
      <c r="Q35" s="108"/>
      <c r="R35" s="108"/>
      <c r="S35" s="108"/>
      <c r="T35" s="108"/>
      <c r="U35" s="108"/>
      <c r="V35" s="108"/>
      <c r="W35" s="91"/>
      <c r="X35" s="108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x14ac:dyDescent="0.25">
      <c r="A36" s="109"/>
      <c r="B36" s="111"/>
      <c r="C36" s="114"/>
      <c r="D36" s="114"/>
      <c r="E36" s="117"/>
      <c r="F36" s="109"/>
      <c r="G36" s="121"/>
      <c r="H36" s="99"/>
      <c r="I36" s="99"/>
      <c r="J36" s="12" t="s">
        <v>809</v>
      </c>
      <c r="K36" s="13" t="s">
        <v>578</v>
      </c>
      <c r="L36" s="14">
        <v>2600</v>
      </c>
      <c r="M36" s="14">
        <v>2600</v>
      </c>
      <c r="N36" s="12" t="s">
        <v>672</v>
      </c>
      <c r="O36" s="108"/>
      <c r="P36" s="108"/>
      <c r="Q36" s="108"/>
      <c r="R36" s="108"/>
      <c r="S36" s="108"/>
      <c r="T36" s="108"/>
      <c r="U36" s="108"/>
      <c r="V36" s="108"/>
      <c r="W36" s="91"/>
      <c r="X36" s="108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 x14ac:dyDescent="0.25">
      <c r="A37" s="109"/>
      <c r="B37" s="111"/>
      <c r="C37" s="114"/>
      <c r="D37" s="114"/>
      <c r="E37" s="117"/>
      <c r="F37" s="109"/>
      <c r="G37" s="121"/>
      <c r="H37" s="99"/>
      <c r="I37" s="99"/>
      <c r="J37" s="12" t="s">
        <v>821</v>
      </c>
      <c r="K37" s="13" t="s">
        <v>554</v>
      </c>
      <c r="L37" s="14">
        <v>190</v>
      </c>
      <c r="M37" s="14">
        <v>190</v>
      </c>
      <c r="N37" s="12" t="s">
        <v>638</v>
      </c>
      <c r="O37" s="108"/>
      <c r="P37" s="108"/>
      <c r="Q37" s="108"/>
      <c r="R37" s="108"/>
      <c r="S37" s="108"/>
      <c r="T37" s="108"/>
      <c r="U37" s="108"/>
      <c r="V37" s="108"/>
      <c r="W37" s="91"/>
      <c r="X37" s="108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ht="15.75" customHeight="1" x14ac:dyDescent="0.25">
      <c r="A38" s="109"/>
      <c r="B38" s="111"/>
      <c r="C38" s="114"/>
      <c r="D38" s="114"/>
      <c r="E38" s="117"/>
      <c r="F38" s="109"/>
      <c r="G38" s="121"/>
      <c r="H38" s="99"/>
      <c r="I38" s="99"/>
      <c r="J38" s="12" t="s">
        <v>881</v>
      </c>
      <c r="K38" s="13" t="s">
        <v>882</v>
      </c>
      <c r="L38" s="14">
        <v>2405</v>
      </c>
      <c r="M38" s="14">
        <v>2405</v>
      </c>
      <c r="N38" s="12" t="s">
        <v>930</v>
      </c>
      <c r="O38" s="108"/>
      <c r="P38" s="108"/>
      <c r="Q38" s="108"/>
      <c r="R38" s="108"/>
      <c r="S38" s="108"/>
      <c r="T38" s="108"/>
      <c r="U38" s="108"/>
      <c r="V38" s="108"/>
      <c r="W38" s="91"/>
      <c r="X38" s="108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15.75" customHeight="1" x14ac:dyDescent="0.25">
      <c r="A39" s="109"/>
      <c r="B39" s="111"/>
      <c r="C39" s="114"/>
      <c r="D39" s="114"/>
      <c r="E39" s="117"/>
      <c r="F39" s="109"/>
      <c r="G39" s="121"/>
      <c r="H39" s="99"/>
      <c r="I39" s="99"/>
      <c r="J39" s="12" t="s">
        <v>948</v>
      </c>
      <c r="K39" s="13" t="s">
        <v>935</v>
      </c>
      <c r="L39" s="14">
        <v>2470</v>
      </c>
      <c r="M39" s="14">
        <v>2470</v>
      </c>
      <c r="N39" s="12" t="s">
        <v>973</v>
      </c>
      <c r="O39" s="108"/>
      <c r="P39" s="108"/>
      <c r="Q39" s="108"/>
      <c r="R39" s="108"/>
      <c r="S39" s="108"/>
      <c r="T39" s="108"/>
      <c r="U39" s="108"/>
      <c r="V39" s="108"/>
      <c r="W39" s="91"/>
      <c r="X39" s="108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ht="15.75" customHeight="1" x14ac:dyDescent="0.25">
      <c r="A40" s="109"/>
      <c r="B40" s="111"/>
      <c r="C40" s="114"/>
      <c r="D40" s="114"/>
      <c r="E40" s="117"/>
      <c r="F40" s="109"/>
      <c r="G40" s="121"/>
      <c r="H40" s="99"/>
      <c r="I40" s="99" t="s">
        <v>10</v>
      </c>
      <c r="J40" s="12" t="s">
        <v>1029</v>
      </c>
      <c r="K40" s="13" t="s">
        <v>1000</v>
      </c>
      <c r="L40" s="14">
        <v>2405</v>
      </c>
      <c r="M40" s="14">
        <v>2405</v>
      </c>
      <c r="N40" s="12" t="s">
        <v>1077</v>
      </c>
      <c r="O40" s="108"/>
      <c r="P40" s="108"/>
      <c r="Q40" s="108"/>
      <c r="R40" s="108"/>
      <c r="S40" s="108"/>
      <c r="T40" s="108"/>
      <c r="U40" s="108"/>
      <c r="V40" s="108"/>
      <c r="W40" s="91"/>
      <c r="X40" s="108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ht="15.75" customHeight="1" x14ac:dyDescent="0.25">
      <c r="A41" s="109"/>
      <c r="B41" s="111"/>
      <c r="C41" s="114"/>
      <c r="D41" s="114"/>
      <c r="E41" s="117"/>
      <c r="F41" s="109"/>
      <c r="G41" s="121"/>
      <c r="H41" s="99"/>
      <c r="I41" s="99"/>
      <c r="J41" s="12" t="s">
        <v>1234</v>
      </c>
      <c r="K41" s="13" t="s">
        <v>1224</v>
      </c>
      <c r="L41" s="14">
        <v>2600</v>
      </c>
      <c r="M41" s="14">
        <v>2600</v>
      </c>
      <c r="N41" s="12" t="s">
        <v>1224</v>
      </c>
      <c r="O41" s="108"/>
      <c r="P41" s="108"/>
      <c r="Q41" s="108"/>
      <c r="R41" s="108"/>
      <c r="S41" s="108"/>
      <c r="T41" s="108"/>
      <c r="U41" s="108"/>
      <c r="V41" s="108"/>
      <c r="W41" s="91"/>
      <c r="X41" s="108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ht="15.75" customHeight="1" x14ac:dyDescent="0.25">
      <c r="A42" s="109"/>
      <c r="B42" s="111"/>
      <c r="C42" s="114"/>
      <c r="D42" s="114"/>
      <c r="E42" s="117"/>
      <c r="F42" s="109"/>
      <c r="G42" s="121"/>
      <c r="H42" s="99"/>
      <c r="I42" s="99"/>
      <c r="J42" s="12" t="s">
        <v>1281</v>
      </c>
      <c r="K42" s="13" t="s">
        <v>1280</v>
      </c>
      <c r="L42" s="14">
        <v>2600</v>
      </c>
      <c r="M42" s="14">
        <v>2600</v>
      </c>
      <c r="N42" s="12" t="s">
        <v>1297</v>
      </c>
      <c r="O42" s="108"/>
      <c r="P42" s="108"/>
      <c r="Q42" s="108"/>
      <c r="R42" s="108"/>
      <c r="S42" s="108"/>
      <c r="T42" s="108"/>
      <c r="U42" s="108"/>
      <c r="V42" s="108"/>
      <c r="W42" s="91"/>
      <c r="X42" s="108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ht="15.75" customHeight="1" x14ac:dyDescent="0.25">
      <c r="A43" s="109"/>
      <c r="B43" s="111"/>
      <c r="C43" s="114"/>
      <c r="D43" s="114"/>
      <c r="E43" s="117"/>
      <c r="F43" s="109"/>
      <c r="G43" s="121"/>
      <c r="H43" s="99"/>
      <c r="I43" s="99"/>
      <c r="J43" s="12" t="s">
        <v>1410</v>
      </c>
      <c r="K43" s="13" t="s">
        <v>1408</v>
      </c>
      <c r="L43" s="14">
        <v>2600</v>
      </c>
      <c r="M43" s="14">
        <v>2600</v>
      </c>
      <c r="N43" s="12" t="s">
        <v>1403</v>
      </c>
      <c r="O43" s="108"/>
      <c r="P43" s="108"/>
      <c r="Q43" s="108"/>
      <c r="R43" s="108"/>
      <c r="S43" s="108"/>
      <c r="T43" s="108"/>
      <c r="U43" s="108"/>
      <c r="V43" s="108"/>
      <c r="W43" s="91"/>
      <c r="X43" s="108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ht="15.75" customHeight="1" x14ac:dyDescent="0.25">
      <c r="A44" s="109"/>
      <c r="B44" s="111"/>
      <c r="C44" s="114"/>
      <c r="D44" s="114"/>
      <c r="E44" s="117"/>
      <c r="F44" s="109"/>
      <c r="G44" s="121"/>
      <c r="H44" s="99"/>
      <c r="I44" s="99"/>
      <c r="J44" s="12" t="s">
        <v>1129</v>
      </c>
      <c r="K44" s="13" t="s">
        <v>1111</v>
      </c>
      <c r="L44" s="14">
        <v>2535</v>
      </c>
      <c r="M44" s="14">
        <v>2535</v>
      </c>
      <c r="N44" s="12" t="s">
        <v>1217</v>
      </c>
      <c r="O44" s="108"/>
      <c r="P44" s="108"/>
      <c r="Q44" s="108"/>
      <c r="R44" s="108"/>
      <c r="S44" s="108"/>
      <c r="T44" s="108"/>
      <c r="U44" s="108"/>
      <c r="V44" s="108"/>
      <c r="W44" s="91"/>
      <c r="X44" s="108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ht="15.75" customHeight="1" x14ac:dyDescent="0.25">
      <c r="A45" s="109"/>
      <c r="B45" s="111"/>
      <c r="C45" s="114"/>
      <c r="D45" s="114"/>
      <c r="E45" s="117"/>
      <c r="F45" s="109"/>
      <c r="G45" s="121"/>
      <c r="H45" s="99"/>
      <c r="I45" s="99" t="s">
        <v>20</v>
      </c>
      <c r="J45" s="12" t="s">
        <v>1599</v>
      </c>
      <c r="K45" s="13" t="s">
        <v>1595</v>
      </c>
      <c r="L45" s="14">
        <v>114</v>
      </c>
      <c r="M45" s="15">
        <v>114</v>
      </c>
      <c r="N45" s="12" t="s">
        <v>1641</v>
      </c>
      <c r="O45" s="108"/>
      <c r="P45" s="108"/>
      <c r="Q45" s="108"/>
      <c r="R45" s="108"/>
      <c r="S45" s="108"/>
      <c r="T45" s="108"/>
      <c r="U45" s="108"/>
      <c r="V45" s="108"/>
      <c r="W45" s="91"/>
      <c r="X45" s="108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ht="15.75" customHeight="1" x14ac:dyDescent="0.25">
      <c r="A46" s="109"/>
      <c r="B46" s="112"/>
      <c r="C46" s="115"/>
      <c r="D46" s="115"/>
      <c r="E46" s="118"/>
      <c r="F46" s="109"/>
      <c r="G46" s="121"/>
      <c r="H46" s="99"/>
      <c r="I46" s="99"/>
      <c r="J46" s="12" t="s">
        <v>1828</v>
      </c>
      <c r="K46" s="12" t="s">
        <v>1821</v>
      </c>
      <c r="L46" s="15">
        <v>76</v>
      </c>
      <c r="M46" s="15">
        <v>76</v>
      </c>
      <c r="N46" s="12" t="s">
        <v>1832</v>
      </c>
      <c r="O46" s="108"/>
      <c r="P46" s="108"/>
      <c r="Q46" s="108"/>
      <c r="R46" s="108"/>
      <c r="S46" s="108"/>
      <c r="T46" s="108"/>
      <c r="U46" s="108"/>
      <c r="V46" s="108"/>
      <c r="W46" s="92"/>
      <c r="X46" s="108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5.75" customHeight="1" x14ac:dyDescent="0.25">
      <c r="A47" s="105" t="s">
        <v>1999</v>
      </c>
      <c r="B47" s="110">
        <v>50300000</v>
      </c>
      <c r="C47" s="113" t="s">
        <v>940</v>
      </c>
      <c r="D47" s="113" t="s">
        <v>162</v>
      </c>
      <c r="E47" s="116" t="s">
        <v>939</v>
      </c>
      <c r="F47" s="109" t="s">
        <v>937</v>
      </c>
      <c r="G47" s="121">
        <v>3050</v>
      </c>
      <c r="H47" s="99" t="s">
        <v>938</v>
      </c>
      <c r="I47" s="99" t="s">
        <v>8</v>
      </c>
      <c r="J47" s="12"/>
      <c r="K47" s="13"/>
      <c r="L47" s="14"/>
      <c r="M47" s="15"/>
      <c r="N47" s="18"/>
      <c r="O47" s="108">
        <f>SUM(L47:L49)</f>
        <v>0</v>
      </c>
      <c r="P47" s="108">
        <f>SUM(M47:M49)</f>
        <v>0</v>
      </c>
      <c r="Q47" s="108">
        <f>SUM(L50:L52)</f>
        <v>1016.64</v>
      </c>
      <c r="R47" s="108">
        <f>SUM(M50:M52)</f>
        <v>1016.64</v>
      </c>
      <c r="S47" s="108">
        <f>SUM(L53:L54)</f>
        <v>1016.68</v>
      </c>
      <c r="T47" s="108">
        <f>SUM(M53:M54)</f>
        <v>1016.68</v>
      </c>
      <c r="U47" s="108">
        <f>SUM(L55:L57)</f>
        <v>762.51</v>
      </c>
      <c r="V47" s="108">
        <f>SUM(M55:M57)</f>
        <v>762.51</v>
      </c>
      <c r="W47" s="108">
        <f t="shared" ref="W47" si="0">O47+Q47+S47+U47</f>
        <v>2795.83</v>
      </c>
      <c r="X47" s="108">
        <f t="shared" ref="X47" si="1">P47+R47+T47+V47</f>
        <v>2795.83</v>
      </c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ht="15.75" customHeight="1" x14ac:dyDescent="0.25">
      <c r="A48" s="106"/>
      <c r="B48" s="111"/>
      <c r="C48" s="114"/>
      <c r="D48" s="114"/>
      <c r="E48" s="117"/>
      <c r="F48" s="109"/>
      <c r="G48" s="121"/>
      <c r="H48" s="99"/>
      <c r="I48" s="99"/>
      <c r="J48" s="12"/>
      <c r="K48" s="13"/>
      <c r="L48" s="14"/>
      <c r="M48" s="14"/>
      <c r="N48" s="13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ht="15.75" customHeight="1" x14ac:dyDescent="0.25">
      <c r="A49" s="106"/>
      <c r="B49" s="111"/>
      <c r="C49" s="114"/>
      <c r="D49" s="114"/>
      <c r="E49" s="117"/>
      <c r="F49" s="109"/>
      <c r="G49" s="121"/>
      <c r="H49" s="99"/>
      <c r="I49" s="99"/>
      <c r="J49" s="12"/>
      <c r="K49" s="13"/>
      <c r="L49" s="14"/>
      <c r="M49" s="14"/>
      <c r="N49" s="13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ht="15.75" customHeight="1" x14ac:dyDescent="0.25">
      <c r="A50" s="106"/>
      <c r="B50" s="111"/>
      <c r="C50" s="114"/>
      <c r="D50" s="114"/>
      <c r="E50" s="117"/>
      <c r="F50" s="109"/>
      <c r="G50" s="121"/>
      <c r="H50" s="99"/>
      <c r="I50" s="99" t="s">
        <v>19</v>
      </c>
      <c r="J50" s="12"/>
      <c r="K50" s="13"/>
      <c r="L50" s="14">
        <v>762.51</v>
      </c>
      <c r="M50" s="14">
        <v>762.51</v>
      </c>
      <c r="N50" s="12" t="s">
        <v>542</v>
      </c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ht="15.75" customHeight="1" x14ac:dyDescent="0.25">
      <c r="A51" s="106"/>
      <c r="B51" s="111"/>
      <c r="C51" s="114"/>
      <c r="D51" s="114"/>
      <c r="E51" s="117"/>
      <c r="F51" s="109"/>
      <c r="G51" s="121"/>
      <c r="H51" s="99"/>
      <c r="I51" s="99"/>
      <c r="J51" s="12"/>
      <c r="K51" s="13"/>
      <c r="L51" s="14">
        <v>254.13</v>
      </c>
      <c r="M51" s="14">
        <v>254.13</v>
      </c>
      <c r="N51" s="12" t="s">
        <v>672</v>
      </c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ht="15.75" customHeight="1" x14ac:dyDescent="0.25">
      <c r="A52" s="106"/>
      <c r="B52" s="111"/>
      <c r="C52" s="114"/>
      <c r="D52" s="114"/>
      <c r="E52" s="117"/>
      <c r="F52" s="109"/>
      <c r="G52" s="121"/>
      <c r="H52" s="99"/>
      <c r="I52" s="99"/>
      <c r="J52" s="12"/>
      <c r="K52" s="13"/>
      <c r="L52" s="14"/>
      <c r="M52" s="14"/>
      <c r="N52" s="12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15.75" customHeight="1" x14ac:dyDescent="0.25">
      <c r="A53" s="106"/>
      <c r="B53" s="111"/>
      <c r="C53" s="114"/>
      <c r="D53" s="114"/>
      <c r="E53" s="117"/>
      <c r="F53" s="109"/>
      <c r="G53" s="121"/>
      <c r="H53" s="99"/>
      <c r="I53" s="99" t="s">
        <v>10</v>
      </c>
      <c r="J53" s="12" t="s">
        <v>1177</v>
      </c>
      <c r="K53" s="13" t="s">
        <v>1178</v>
      </c>
      <c r="L53" s="14">
        <v>762.51</v>
      </c>
      <c r="M53" s="15">
        <v>762.51</v>
      </c>
      <c r="N53" s="12" t="s">
        <v>1228</v>
      </c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ht="15.75" customHeight="1" x14ac:dyDescent="0.25">
      <c r="A54" s="106"/>
      <c r="B54" s="111"/>
      <c r="C54" s="114"/>
      <c r="D54" s="114"/>
      <c r="E54" s="117"/>
      <c r="F54" s="109"/>
      <c r="G54" s="121"/>
      <c r="H54" s="99"/>
      <c r="I54" s="99"/>
      <c r="J54" s="12" t="s">
        <v>405</v>
      </c>
      <c r="K54" s="13" t="s">
        <v>1278</v>
      </c>
      <c r="L54" s="14">
        <v>254.17</v>
      </c>
      <c r="M54" s="15">
        <v>254.17</v>
      </c>
      <c r="N54" s="12" t="s">
        <v>1297</v>
      </c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15.75" customHeight="1" x14ac:dyDescent="0.25">
      <c r="A55" s="106"/>
      <c r="B55" s="111"/>
      <c r="C55" s="114"/>
      <c r="D55" s="114"/>
      <c r="E55" s="117"/>
      <c r="F55" s="109"/>
      <c r="G55" s="121"/>
      <c r="H55" s="99"/>
      <c r="I55" s="99" t="s">
        <v>20</v>
      </c>
      <c r="J55" s="12" t="s">
        <v>405</v>
      </c>
      <c r="K55" s="12" t="s">
        <v>1427</v>
      </c>
      <c r="L55" s="15">
        <v>254.17</v>
      </c>
      <c r="M55" s="15">
        <v>254.17</v>
      </c>
      <c r="N55" s="12" t="s">
        <v>1450</v>
      </c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ht="15.75" customHeight="1" x14ac:dyDescent="0.25">
      <c r="A56" s="106"/>
      <c r="B56" s="111"/>
      <c r="C56" s="114"/>
      <c r="D56" s="114"/>
      <c r="E56" s="117"/>
      <c r="F56" s="109"/>
      <c r="G56" s="121"/>
      <c r="H56" s="99"/>
      <c r="I56" s="99"/>
      <c r="J56" s="12" t="s">
        <v>1717</v>
      </c>
      <c r="K56" s="12" t="s">
        <v>1718</v>
      </c>
      <c r="L56" s="15">
        <v>254.17</v>
      </c>
      <c r="M56" s="15">
        <v>254.17</v>
      </c>
      <c r="N56" s="12" t="s">
        <v>1753</v>
      </c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ht="15.75" customHeight="1" x14ac:dyDescent="0.25">
      <c r="A57" s="107"/>
      <c r="B57" s="112"/>
      <c r="C57" s="115"/>
      <c r="D57" s="115"/>
      <c r="E57" s="118"/>
      <c r="F57" s="109"/>
      <c r="G57" s="121"/>
      <c r="H57" s="99"/>
      <c r="I57" s="99"/>
      <c r="J57" s="12" t="s">
        <v>1573</v>
      </c>
      <c r="K57" s="12" t="s">
        <v>1565</v>
      </c>
      <c r="L57" s="15">
        <v>254.17</v>
      </c>
      <c r="M57" s="15">
        <v>254.17</v>
      </c>
      <c r="N57" s="12" t="s">
        <v>1586</v>
      </c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15.75" customHeight="1" x14ac:dyDescent="0.25">
      <c r="A58" s="105" t="s">
        <v>1997</v>
      </c>
      <c r="B58" s="136" t="s">
        <v>282</v>
      </c>
      <c r="C58" s="103" t="s">
        <v>40</v>
      </c>
      <c r="D58" s="103" t="s">
        <v>162</v>
      </c>
      <c r="E58" s="139" t="s">
        <v>942</v>
      </c>
      <c r="F58" s="109" t="s">
        <v>785</v>
      </c>
      <c r="G58" s="121">
        <f>6*1329.5</f>
        <v>7977</v>
      </c>
      <c r="H58" s="99" t="s">
        <v>127</v>
      </c>
      <c r="I58" s="103" t="s">
        <v>8</v>
      </c>
      <c r="J58" s="12"/>
      <c r="K58" s="13"/>
      <c r="L58" s="14"/>
      <c r="M58" s="15"/>
      <c r="N58" s="12"/>
      <c r="O58" s="90">
        <f>SUM(L58:L59)</f>
        <v>0</v>
      </c>
      <c r="P58" s="90">
        <f>SUM(M58:M59)</f>
        <v>0</v>
      </c>
      <c r="Q58" s="90">
        <f>SUM(L60:L61)</f>
        <v>7977</v>
      </c>
      <c r="R58" s="90">
        <f>SUM(M60:M61)</f>
        <v>7977</v>
      </c>
      <c r="S58" s="90">
        <f>SUM(L62:L63)</f>
        <v>0</v>
      </c>
      <c r="T58" s="90">
        <f>SUM(M62:M63)</f>
        <v>0</v>
      </c>
      <c r="U58" s="90">
        <f>SUM(L64:L65)</f>
        <v>0</v>
      </c>
      <c r="V58" s="90">
        <f>SUM(M64:M65)</f>
        <v>0</v>
      </c>
      <c r="W58" s="90">
        <f>O58+Q58+S58+U58</f>
        <v>7977</v>
      </c>
      <c r="X58" s="90">
        <f>P58+R58+T58+V58</f>
        <v>7977</v>
      </c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ht="15.75" customHeight="1" x14ac:dyDescent="0.25">
      <c r="A59" s="106"/>
      <c r="B59" s="137"/>
      <c r="C59" s="104"/>
      <c r="D59" s="104"/>
      <c r="E59" s="140"/>
      <c r="F59" s="109"/>
      <c r="G59" s="121"/>
      <c r="H59" s="99"/>
      <c r="I59" s="120"/>
      <c r="J59" s="12"/>
      <c r="K59" s="13"/>
      <c r="L59" s="14"/>
      <c r="M59" s="14"/>
      <c r="N59" s="13"/>
      <c r="O59" s="91"/>
      <c r="P59" s="91"/>
      <c r="Q59" s="91"/>
      <c r="R59" s="91"/>
      <c r="S59" s="91"/>
      <c r="T59" s="91"/>
      <c r="U59" s="91"/>
      <c r="V59" s="91"/>
      <c r="W59" s="91"/>
      <c r="X59" s="91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ht="15.75" customHeight="1" x14ac:dyDescent="0.25">
      <c r="A60" s="106"/>
      <c r="B60" s="137"/>
      <c r="C60" s="104"/>
      <c r="D60" s="104"/>
      <c r="E60" s="140"/>
      <c r="F60" s="109"/>
      <c r="G60" s="121"/>
      <c r="H60" s="99"/>
      <c r="I60" s="103" t="s">
        <v>19</v>
      </c>
      <c r="J60" s="12"/>
      <c r="K60" s="13"/>
      <c r="L60" s="14"/>
      <c r="M60" s="14"/>
      <c r="N60" s="12"/>
      <c r="O60" s="91"/>
      <c r="P60" s="91"/>
      <c r="Q60" s="91"/>
      <c r="R60" s="91"/>
      <c r="S60" s="91"/>
      <c r="T60" s="91"/>
      <c r="U60" s="91"/>
      <c r="V60" s="91"/>
      <c r="W60" s="91"/>
      <c r="X60" s="91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ht="15.75" customHeight="1" x14ac:dyDescent="0.25">
      <c r="A61" s="106"/>
      <c r="B61" s="137"/>
      <c r="C61" s="104"/>
      <c r="D61" s="104"/>
      <c r="E61" s="140"/>
      <c r="F61" s="109"/>
      <c r="G61" s="121"/>
      <c r="H61" s="99"/>
      <c r="I61" s="120"/>
      <c r="J61" s="12" t="s">
        <v>943</v>
      </c>
      <c r="K61" s="13" t="s">
        <v>909</v>
      </c>
      <c r="L61" s="14">
        <v>7977</v>
      </c>
      <c r="M61" s="14">
        <v>7977</v>
      </c>
      <c r="N61" s="12" t="s">
        <v>960</v>
      </c>
      <c r="O61" s="91"/>
      <c r="P61" s="91"/>
      <c r="Q61" s="91"/>
      <c r="R61" s="91"/>
      <c r="S61" s="91"/>
      <c r="T61" s="91"/>
      <c r="U61" s="91"/>
      <c r="V61" s="91"/>
      <c r="W61" s="91"/>
      <c r="X61" s="91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5.75" customHeight="1" x14ac:dyDescent="0.25">
      <c r="A62" s="106"/>
      <c r="B62" s="137"/>
      <c r="C62" s="104"/>
      <c r="D62" s="104"/>
      <c r="E62" s="140"/>
      <c r="F62" s="109"/>
      <c r="G62" s="121"/>
      <c r="H62" s="99"/>
      <c r="I62" s="103" t="s">
        <v>10</v>
      </c>
      <c r="J62" s="12"/>
      <c r="K62" s="13"/>
      <c r="L62" s="14"/>
      <c r="M62" s="15"/>
      <c r="N62" s="12"/>
      <c r="O62" s="91"/>
      <c r="P62" s="91"/>
      <c r="Q62" s="91"/>
      <c r="R62" s="91"/>
      <c r="S62" s="91"/>
      <c r="T62" s="91"/>
      <c r="U62" s="91"/>
      <c r="V62" s="91"/>
      <c r="W62" s="91"/>
      <c r="X62" s="91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ht="15.75" customHeight="1" x14ac:dyDescent="0.25">
      <c r="A63" s="106"/>
      <c r="B63" s="137"/>
      <c r="C63" s="104"/>
      <c r="D63" s="104"/>
      <c r="E63" s="140"/>
      <c r="F63" s="109"/>
      <c r="G63" s="121"/>
      <c r="H63" s="99"/>
      <c r="I63" s="120"/>
      <c r="J63" s="12"/>
      <c r="K63" s="13"/>
      <c r="L63" s="14"/>
      <c r="M63" s="14"/>
      <c r="N63" s="12"/>
      <c r="O63" s="91"/>
      <c r="P63" s="91"/>
      <c r="Q63" s="91"/>
      <c r="R63" s="91"/>
      <c r="S63" s="91"/>
      <c r="T63" s="91"/>
      <c r="U63" s="91"/>
      <c r="V63" s="91"/>
      <c r="W63" s="91"/>
      <c r="X63" s="91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ht="15.75" customHeight="1" x14ac:dyDescent="0.25">
      <c r="A64" s="106"/>
      <c r="B64" s="137"/>
      <c r="C64" s="104"/>
      <c r="D64" s="104"/>
      <c r="E64" s="140"/>
      <c r="F64" s="109"/>
      <c r="G64" s="121"/>
      <c r="H64" s="99"/>
      <c r="I64" s="103" t="s">
        <v>20</v>
      </c>
      <c r="J64" s="12"/>
      <c r="K64" s="13"/>
      <c r="L64" s="14"/>
      <c r="M64" s="15"/>
      <c r="N64" s="12"/>
      <c r="O64" s="91"/>
      <c r="P64" s="91"/>
      <c r="Q64" s="91"/>
      <c r="R64" s="91"/>
      <c r="S64" s="91"/>
      <c r="T64" s="91"/>
      <c r="U64" s="91"/>
      <c r="V64" s="91"/>
      <c r="W64" s="91"/>
      <c r="X64" s="91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ht="15.75" customHeight="1" x14ac:dyDescent="0.25">
      <c r="A65" s="107"/>
      <c r="B65" s="138"/>
      <c r="C65" s="120"/>
      <c r="D65" s="120"/>
      <c r="E65" s="141"/>
      <c r="F65" s="109"/>
      <c r="G65" s="121"/>
      <c r="H65" s="99"/>
      <c r="I65" s="120"/>
      <c r="J65" s="12"/>
      <c r="K65" s="12"/>
      <c r="L65" s="15"/>
      <c r="M65" s="15"/>
      <c r="N65" s="12"/>
      <c r="O65" s="92"/>
      <c r="P65" s="92"/>
      <c r="Q65" s="92"/>
      <c r="R65" s="92"/>
      <c r="S65" s="92"/>
      <c r="T65" s="92"/>
      <c r="U65" s="92"/>
      <c r="V65" s="92"/>
      <c r="W65" s="92"/>
      <c r="X65" s="92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ht="15.75" customHeight="1" x14ac:dyDescent="0.25">
      <c r="A66" s="105" t="s">
        <v>1997</v>
      </c>
      <c r="B66" s="136" t="s">
        <v>282</v>
      </c>
      <c r="C66" s="103" t="s">
        <v>41</v>
      </c>
      <c r="D66" s="103" t="s">
        <v>162</v>
      </c>
      <c r="E66" s="139" t="s">
        <v>941</v>
      </c>
      <c r="F66" s="109" t="s">
        <v>784</v>
      </c>
      <c r="G66" s="121">
        <v>1204.5</v>
      </c>
      <c r="H66" s="99" t="s">
        <v>127</v>
      </c>
      <c r="I66" s="103" t="s">
        <v>8</v>
      </c>
      <c r="J66" s="12"/>
      <c r="K66" s="13"/>
      <c r="L66" s="14"/>
      <c r="M66" s="14"/>
      <c r="N66" s="12"/>
      <c r="O66" s="90">
        <f>SUM(L66:L67)</f>
        <v>0</v>
      </c>
      <c r="P66" s="90">
        <f>SUM(M66:M67)</f>
        <v>0</v>
      </c>
      <c r="Q66" s="90">
        <f>SUM(L68:L69)</f>
        <v>1204.5</v>
      </c>
      <c r="R66" s="90">
        <f>SUM(M68:M69)</f>
        <v>1204.5</v>
      </c>
      <c r="S66" s="90">
        <f>SUM(L70:L71)</f>
        <v>0</v>
      </c>
      <c r="T66" s="90">
        <f>SUM(M70:M71)</f>
        <v>0</v>
      </c>
      <c r="U66" s="90">
        <f>SUM(L72:L73)</f>
        <v>0</v>
      </c>
      <c r="V66" s="90">
        <f>SUM(M72:M73)</f>
        <v>0</v>
      </c>
      <c r="W66" s="90">
        <f>O66+Q66+S66+U66</f>
        <v>1204.5</v>
      </c>
      <c r="X66" s="90">
        <f>P66+R66+T66+V66</f>
        <v>1204.5</v>
      </c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ht="15.75" customHeight="1" x14ac:dyDescent="0.25">
      <c r="A67" s="106"/>
      <c r="B67" s="137"/>
      <c r="C67" s="104"/>
      <c r="D67" s="104"/>
      <c r="E67" s="140"/>
      <c r="F67" s="109"/>
      <c r="G67" s="121"/>
      <c r="H67" s="99"/>
      <c r="I67" s="120"/>
      <c r="J67" s="12"/>
      <c r="K67" s="13"/>
      <c r="L67" s="14"/>
      <c r="M67" s="14"/>
      <c r="N67" s="13"/>
      <c r="O67" s="91"/>
      <c r="P67" s="91"/>
      <c r="Q67" s="91"/>
      <c r="R67" s="91"/>
      <c r="S67" s="91"/>
      <c r="T67" s="91"/>
      <c r="U67" s="91"/>
      <c r="V67" s="91"/>
      <c r="W67" s="91"/>
      <c r="X67" s="91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ht="15.75" customHeight="1" x14ac:dyDescent="0.25">
      <c r="A68" s="106"/>
      <c r="B68" s="137"/>
      <c r="C68" s="104"/>
      <c r="D68" s="104"/>
      <c r="E68" s="140"/>
      <c r="F68" s="109"/>
      <c r="G68" s="121"/>
      <c r="H68" s="99"/>
      <c r="I68" s="103" t="s">
        <v>19</v>
      </c>
      <c r="J68" s="12"/>
      <c r="K68" s="13"/>
      <c r="L68" s="14"/>
      <c r="M68" s="14"/>
      <c r="N68" s="12"/>
      <c r="O68" s="91"/>
      <c r="P68" s="91"/>
      <c r="Q68" s="91"/>
      <c r="R68" s="91"/>
      <c r="S68" s="91"/>
      <c r="T68" s="91"/>
      <c r="U68" s="91"/>
      <c r="V68" s="91"/>
      <c r="W68" s="91"/>
      <c r="X68" s="91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ht="15.75" customHeight="1" x14ac:dyDescent="0.25">
      <c r="A69" s="106"/>
      <c r="B69" s="137"/>
      <c r="C69" s="104"/>
      <c r="D69" s="104"/>
      <c r="E69" s="140"/>
      <c r="F69" s="109"/>
      <c r="G69" s="121"/>
      <c r="H69" s="99"/>
      <c r="I69" s="120"/>
      <c r="J69" s="12" t="s">
        <v>987</v>
      </c>
      <c r="K69" s="13" t="s">
        <v>909</v>
      </c>
      <c r="L69" s="14">
        <v>1204.5</v>
      </c>
      <c r="M69" s="14">
        <v>1204.5</v>
      </c>
      <c r="N69" s="12" t="s">
        <v>960</v>
      </c>
      <c r="O69" s="91"/>
      <c r="P69" s="91"/>
      <c r="Q69" s="91"/>
      <c r="R69" s="91"/>
      <c r="S69" s="91"/>
      <c r="T69" s="91"/>
      <c r="U69" s="91"/>
      <c r="V69" s="91"/>
      <c r="W69" s="91"/>
      <c r="X69" s="91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ht="15.75" customHeight="1" x14ac:dyDescent="0.25">
      <c r="A70" s="106"/>
      <c r="B70" s="137"/>
      <c r="C70" s="104"/>
      <c r="D70" s="104"/>
      <c r="E70" s="140"/>
      <c r="F70" s="109"/>
      <c r="G70" s="121"/>
      <c r="H70" s="99"/>
      <c r="I70" s="103" t="s">
        <v>10</v>
      </c>
      <c r="J70" s="12"/>
      <c r="K70" s="13"/>
      <c r="L70" s="14"/>
      <c r="M70" s="15"/>
      <c r="N70" s="12"/>
      <c r="O70" s="91"/>
      <c r="P70" s="91"/>
      <c r="Q70" s="91"/>
      <c r="R70" s="91"/>
      <c r="S70" s="91"/>
      <c r="T70" s="91"/>
      <c r="U70" s="91"/>
      <c r="V70" s="91"/>
      <c r="W70" s="91"/>
      <c r="X70" s="91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ht="15.75" customHeight="1" x14ac:dyDescent="0.25">
      <c r="A71" s="106"/>
      <c r="B71" s="137"/>
      <c r="C71" s="104"/>
      <c r="D71" s="104"/>
      <c r="E71" s="140"/>
      <c r="F71" s="109"/>
      <c r="G71" s="121"/>
      <c r="H71" s="99"/>
      <c r="I71" s="120"/>
      <c r="J71" s="12"/>
      <c r="K71" s="13"/>
      <c r="L71" s="14"/>
      <c r="M71" s="14"/>
      <c r="N71" s="12"/>
      <c r="O71" s="91"/>
      <c r="P71" s="91"/>
      <c r="Q71" s="91"/>
      <c r="R71" s="91"/>
      <c r="S71" s="91"/>
      <c r="T71" s="91"/>
      <c r="U71" s="91"/>
      <c r="V71" s="91"/>
      <c r="W71" s="91"/>
      <c r="X71" s="91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ht="15.75" customHeight="1" x14ac:dyDescent="0.25">
      <c r="A72" s="106"/>
      <c r="B72" s="137"/>
      <c r="C72" s="104"/>
      <c r="D72" s="104"/>
      <c r="E72" s="140"/>
      <c r="F72" s="109"/>
      <c r="G72" s="121"/>
      <c r="H72" s="99"/>
      <c r="I72" s="103" t="s">
        <v>20</v>
      </c>
      <c r="J72" s="12"/>
      <c r="K72" s="13"/>
      <c r="L72" s="14"/>
      <c r="M72" s="15"/>
      <c r="N72" s="12"/>
      <c r="O72" s="91"/>
      <c r="P72" s="91"/>
      <c r="Q72" s="91"/>
      <c r="R72" s="91"/>
      <c r="S72" s="91"/>
      <c r="T72" s="91"/>
      <c r="U72" s="91"/>
      <c r="V72" s="91"/>
      <c r="W72" s="91"/>
      <c r="X72" s="91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ht="15.75" customHeight="1" x14ac:dyDescent="0.25">
      <c r="A73" s="107"/>
      <c r="B73" s="138"/>
      <c r="C73" s="120"/>
      <c r="D73" s="120"/>
      <c r="E73" s="141"/>
      <c r="F73" s="109"/>
      <c r="G73" s="121"/>
      <c r="H73" s="99"/>
      <c r="I73" s="120"/>
      <c r="J73" s="12"/>
      <c r="K73" s="12"/>
      <c r="L73" s="15"/>
      <c r="M73" s="15"/>
      <c r="N73" s="12"/>
      <c r="O73" s="92"/>
      <c r="P73" s="92"/>
      <c r="Q73" s="92"/>
      <c r="R73" s="92"/>
      <c r="S73" s="92"/>
      <c r="T73" s="92"/>
      <c r="U73" s="92"/>
      <c r="V73" s="92"/>
      <c r="W73" s="92"/>
      <c r="X73" s="92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ht="15.75" customHeight="1" x14ac:dyDescent="0.25">
      <c r="A74" s="105" t="s">
        <v>1997</v>
      </c>
      <c r="B74" s="136" t="s">
        <v>341</v>
      </c>
      <c r="C74" s="103" t="s">
        <v>355</v>
      </c>
      <c r="D74" s="103" t="s">
        <v>162</v>
      </c>
      <c r="E74" s="139" t="s">
        <v>870</v>
      </c>
      <c r="F74" s="109" t="s">
        <v>857</v>
      </c>
      <c r="G74" s="121">
        <v>1052</v>
      </c>
      <c r="H74" s="99" t="s">
        <v>489</v>
      </c>
      <c r="I74" s="103" t="s">
        <v>8</v>
      </c>
      <c r="J74" s="12"/>
      <c r="K74" s="13"/>
      <c r="L74" s="14"/>
      <c r="M74" s="15"/>
      <c r="N74" s="12"/>
      <c r="O74" s="90">
        <f>SUM(L74:L75)</f>
        <v>0</v>
      </c>
      <c r="P74" s="90">
        <f>SUM(M74:M75)</f>
        <v>0</v>
      </c>
      <c r="Q74" s="90">
        <f>SUM(L76:L77)</f>
        <v>768.5</v>
      </c>
      <c r="R74" s="90">
        <f>SUM(M76:M77)</f>
        <v>768.5</v>
      </c>
      <c r="S74" s="90">
        <f>SUM(L78:L79)</f>
        <v>0</v>
      </c>
      <c r="T74" s="90">
        <f>SUM(M78:M79)</f>
        <v>0</v>
      </c>
      <c r="U74" s="90">
        <f>SUM(L80:L81)</f>
        <v>189</v>
      </c>
      <c r="V74" s="90">
        <f>SUM(M80:M81)</f>
        <v>189</v>
      </c>
      <c r="W74" s="90">
        <f>O74+Q74+S74+U74</f>
        <v>957.5</v>
      </c>
      <c r="X74" s="90">
        <f>P74+R74+T74+V74</f>
        <v>957.5</v>
      </c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ht="15.75" customHeight="1" x14ac:dyDescent="0.25">
      <c r="A75" s="106"/>
      <c r="B75" s="137"/>
      <c r="C75" s="104"/>
      <c r="D75" s="104"/>
      <c r="E75" s="140"/>
      <c r="F75" s="109"/>
      <c r="G75" s="121"/>
      <c r="H75" s="99"/>
      <c r="I75" s="120"/>
      <c r="J75" s="12"/>
      <c r="K75" s="13"/>
      <c r="L75" s="14"/>
      <c r="M75" s="14"/>
      <c r="N75" s="13"/>
      <c r="O75" s="91"/>
      <c r="P75" s="91"/>
      <c r="Q75" s="91"/>
      <c r="R75" s="91"/>
      <c r="S75" s="91"/>
      <c r="T75" s="91"/>
      <c r="U75" s="91"/>
      <c r="V75" s="91"/>
      <c r="W75" s="91"/>
      <c r="X75" s="91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15.75" customHeight="1" x14ac:dyDescent="0.25">
      <c r="A76" s="106"/>
      <c r="B76" s="137"/>
      <c r="C76" s="104"/>
      <c r="D76" s="104"/>
      <c r="E76" s="140"/>
      <c r="F76" s="109"/>
      <c r="G76" s="121"/>
      <c r="H76" s="99"/>
      <c r="I76" s="103" t="s">
        <v>19</v>
      </c>
      <c r="J76" s="12"/>
      <c r="K76" s="13"/>
      <c r="L76" s="14"/>
      <c r="M76" s="14"/>
      <c r="N76" s="12"/>
      <c r="O76" s="91"/>
      <c r="P76" s="91"/>
      <c r="Q76" s="91"/>
      <c r="R76" s="91"/>
      <c r="S76" s="91"/>
      <c r="T76" s="91"/>
      <c r="U76" s="91"/>
      <c r="V76" s="91"/>
      <c r="W76" s="91"/>
      <c r="X76" s="91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ht="15.75" customHeight="1" x14ac:dyDescent="0.25">
      <c r="A77" s="106"/>
      <c r="B77" s="137"/>
      <c r="C77" s="104"/>
      <c r="D77" s="104"/>
      <c r="E77" s="140"/>
      <c r="F77" s="109"/>
      <c r="G77" s="121"/>
      <c r="H77" s="99"/>
      <c r="I77" s="120"/>
      <c r="J77" s="12" t="s">
        <v>904</v>
      </c>
      <c r="K77" s="13" t="s">
        <v>829</v>
      </c>
      <c r="L77" s="14">
        <v>768.5</v>
      </c>
      <c r="M77" s="14">
        <v>768.5</v>
      </c>
      <c r="N77" s="12" t="s">
        <v>878</v>
      </c>
      <c r="O77" s="91"/>
      <c r="P77" s="91"/>
      <c r="Q77" s="91"/>
      <c r="R77" s="91"/>
      <c r="S77" s="91"/>
      <c r="T77" s="91"/>
      <c r="U77" s="91"/>
      <c r="V77" s="91"/>
      <c r="W77" s="91"/>
      <c r="X77" s="91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ht="15.75" customHeight="1" x14ac:dyDescent="0.25">
      <c r="A78" s="106"/>
      <c r="B78" s="137"/>
      <c r="C78" s="104"/>
      <c r="D78" s="104"/>
      <c r="E78" s="140"/>
      <c r="F78" s="109"/>
      <c r="G78" s="121"/>
      <c r="H78" s="99"/>
      <c r="I78" s="103" t="s">
        <v>10</v>
      </c>
      <c r="J78" s="12"/>
      <c r="K78" s="13"/>
      <c r="L78" s="14"/>
      <c r="M78" s="15"/>
      <c r="N78" s="12"/>
      <c r="O78" s="91"/>
      <c r="P78" s="91"/>
      <c r="Q78" s="91"/>
      <c r="R78" s="91"/>
      <c r="S78" s="91"/>
      <c r="T78" s="91"/>
      <c r="U78" s="91"/>
      <c r="V78" s="91"/>
      <c r="W78" s="91"/>
      <c r="X78" s="91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ht="15.75" customHeight="1" x14ac:dyDescent="0.25">
      <c r="A79" s="106"/>
      <c r="B79" s="137"/>
      <c r="C79" s="104"/>
      <c r="D79" s="104"/>
      <c r="E79" s="140"/>
      <c r="F79" s="109"/>
      <c r="G79" s="121"/>
      <c r="H79" s="99"/>
      <c r="I79" s="120"/>
      <c r="J79" s="12"/>
      <c r="K79" s="13"/>
      <c r="L79" s="14"/>
      <c r="M79" s="14"/>
      <c r="N79" s="12"/>
      <c r="O79" s="91"/>
      <c r="P79" s="91"/>
      <c r="Q79" s="91"/>
      <c r="R79" s="91"/>
      <c r="S79" s="91"/>
      <c r="T79" s="91"/>
      <c r="U79" s="91"/>
      <c r="V79" s="91"/>
      <c r="W79" s="91"/>
      <c r="X79" s="91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ht="15.75" customHeight="1" x14ac:dyDescent="0.25">
      <c r="A80" s="106"/>
      <c r="B80" s="137"/>
      <c r="C80" s="104"/>
      <c r="D80" s="104"/>
      <c r="E80" s="140"/>
      <c r="F80" s="109"/>
      <c r="G80" s="121"/>
      <c r="H80" s="99"/>
      <c r="I80" s="103" t="s">
        <v>20</v>
      </c>
      <c r="J80" s="12" t="s">
        <v>1836</v>
      </c>
      <c r="K80" s="13" t="s">
        <v>1832</v>
      </c>
      <c r="L80" s="14">
        <v>189</v>
      </c>
      <c r="M80" s="15">
        <v>189</v>
      </c>
      <c r="N80" s="12" t="s">
        <v>1907</v>
      </c>
      <c r="O80" s="91"/>
      <c r="P80" s="91"/>
      <c r="Q80" s="91"/>
      <c r="R80" s="91"/>
      <c r="S80" s="91"/>
      <c r="T80" s="91"/>
      <c r="U80" s="91"/>
      <c r="V80" s="91"/>
      <c r="W80" s="91"/>
      <c r="X80" s="91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ht="15.75" customHeight="1" x14ac:dyDescent="0.25">
      <c r="A81" s="107"/>
      <c r="B81" s="138"/>
      <c r="C81" s="120"/>
      <c r="D81" s="120"/>
      <c r="E81" s="141"/>
      <c r="F81" s="109"/>
      <c r="G81" s="121"/>
      <c r="H81" s="99"/>
      <c r="I81" s="120"/>
      <c r="J81" s="12"/>
      <c r="K81" s="12"/>
      <c r="L81" s="15"/>
      <c r="M81" s="15"/>
      <c r="N81" s="12"/>
      <c r="O81" s="92"/>
      <c r="P81" s="92"/>
      <c r="Q81" s="92"/>
      <c r="R81" s="92"/>
      <c r="S81" s="92"/>
      <c r="T81" s="92"/>
      <c r="U81" s="92"/>
      <c r="V81" s="92"/>
      <c r="W81" s="92"/>
      <c r="X81" s="92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15.75" customHeight="1" x14ac:dyDescent="0.25">
      <c r="A82" s="105" t="s">
        <v>1997</v>
      </c>
      <c r="B82" s="136" t="s">
        <v>341</v>
      </c>
      <c r="C82" s="103" t="s">
        <v>355</v>
      </c>
      <c r="D82" s="103" t="s">
        <v>162</v>
      </c>
      <c r="E82" s="139" t="s">
        <v>869</v>
      </c>
      <c r="F82" s="109" t="s">
        <v>858</v>
      </c>
      <c r="G82" s="121">
        <v>2019.13</v>
      </c>
      <c r="H82" s="99" t="s">
        <v>475</v>
      </c>
      <c r="I82" s="103" t="s">
        <v>8</v>
      </c>
      <c r="J82" s="12"/>
      <c r="K82" s="13"/>
      <c r="L82" s="14"/>
      <c r="M82" s="14"/>
      <c r="N82" s="12"/>
      <c r="O82" s="90">
        <f>SUM(L82:L83)</f>
        <v>0</v>
      </c>
      <c r="P82" s="90">
        <f>SUM(M82:M83)</f>
        <v>0</v>
      </c>
      <c r="Q82" s="90">
        <f>SUM(L84:L85)</f>
        <v>530</v>
      </c>
      <c r="R82" s="90">
        <f>SUM(M84:M85)</f>
        <v>530</v>
      </c>
      <c r="S82" s="90">
        <f>SUM(L86:L87)</f>
        <v>325.13</v>
      </c>
      <c r="T82" s="90">
        <f>SUM(M86:M87)</f>
        <v>325.13</v>
      </c>
      <c r="U82" s="90">
        <f>SUM(L88:L89)</f>
        <v>742</v>
      </c>
      <c r="V82" s="90">
        <f>SUM(M88:M89)</f>
        <v>742</v>
      </c>
      <c r="W82" s="90">
        <f>O82+Q82+S82+U82</f>
        <v>1597.13</v>
      </c>
      <c r="X82" s="90">
        <f>P82+R82+T82+V82</f>
        <v>1597.13</v>
      </c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ht="15.75" customHeight="1" x14ac:dyDescent="0.25">
      <c r="A83" s="106"/>
      <c r="B83" s="137"/>
      <c r="C83" s="104"/>
      <c r="D83" s="104"/>
      <c r="E83" s="140"/>
      <c r="F83" s="109"/>
      <c r="G83" s="121"/>
      <c r="H83" s="99"/>
      <c r="I83" s="120"/>
      <c r="J83" s="12"/>
      <c r="K83" s="13"/>
      <c r="L83" s="14"/>
      <c r="M83" s="14"/>
      <c r="N83" s="13"/>
      <c r="O83" s="91"/>
      <c r="P83" s="91"/>
      <c r="Q83" s="91"/>
      <c r="R83" s="91"/>
      <c r="S83" s="91"/>
      <c r="T83" s="91"/>
      <c r="U83" s="91"/>
      <c r="V83" s="91"/>
      <c r="W83" s="91"/>
      <c r="X83" s="91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ht="15.75" customHeight="1" x14ac:dyDescent="0.25">
      <c r="A84" s="106"/>
      <c r="B84" s="137"/>
      <c r="C84" s="104"/>
      <c r="D84" s="104"/>
      <c r="E84" s="140"/>
      <c r="F84" s="109"/>
      <c r="G84" s="121"/>
      <c r="H84" s="99"/>
      <c r="I84" s="103" t="s">
        <v>19</v>
      </c>
      <c r="J84" s="12"/>
      <c r="K84" s="13"/>
      <c r="L84" s="14"/>
      <c r="M84" s="14"/>
      <c r="N84" s="12"/>
      <c r="O84" s="91"/>
      <c r="P84" s="91"/>
      <c r="Q84" s="91"/>
      <c r="R84" s="91"/>
      <c r="S84" s="91"/>
      <c r="T84" s="91"/>
      <c r="U84" s="91"/>
      <c r="V84" s="91"/>
      <c r="W84" s="91"/>
      <c r="X84" s="91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ht="15.75" customHeight="1" x14ac:dyDescent="0.25">
      <c r="A85" s="106"/>
      <c r="B85" s="137"/>
      <c r="C85" s="104"/>
      <c r="D85" s="104"/>
      <c r="E85" s="140"/>
      <c r="F85" s="109"/>
      <c r="G85" s="121"/>
      <c r="H85" s="99"/>
      <c r="I85" s="120"/>
      <c r="J85" s="12" t="s">
        <v>871</v>
      </c>
      <c r="K85" s="13" t="s">
        <v>826</v>
      </c>
      <c r="L85" s="14">
        <v>530</v>
      </c>
      <c r="M85" s="14">
        <v>530</v>
      </c>
      <c r="N85" s="12" t="s">
        <v>826</v>
      </c>
      <c r="O85" s="91"/>
      <c r="P85" s="91"/>
      <c r="Q85" s="91"/>
      <c r="R85" s="91"/>
      <c r="S85" s="91"/>
      <c r="T85" s="91"/>
      <c r="U85" s="91"/>
      <c r="V85" s="91"/>
      <c r="W85" s="91"/>
      <c r="X85" s="91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ht="15.75" customHeight="1" x14ac:dyDescent="0.25">
      <c r="A86" s="106"/>
      <c r="B86" s="137"/>
      <c r="C86" s="104"/>
      <c r="D86" s="104"/>
      <c r="E86" s="140"/>
      <c r="F86" s="109"/>
      <c r="G86" s="121"/>
      <c r="H86" s="99"/>
      <c r="I86" s="103" t="s">
        <v>10</v>
      </c>
      <c r="J86" s="12" t="s">
        <v>1190</v>
      </c>
      <c r="K86" s="13" t="s">
        <v>1152</v>
      </c>
      <c r="L86" s="14">
        <v>318</v>
      </c>
      <c r="M86" s="15">
        <v>318</v>
      </c>
      <c r="N86" s="12" t="s">
        <v>1209</v>
      </c>
      <c r="O86" s="91"/>
      <c r="P86" s="91"/>
      <c r="Q86" s="91"/>
      <c r="R86" s="91"/>
      <c r="S86" s="91"/>
      <c r="T86" s="91"/>
      <c r="U86" s="91"/>
      <c r="V86" s="91"/>
      <c r="W86" s="91"/>
      <c r="X86" s="91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ht="15.75" customHeight="1" x14ac:dyDescent="0.25">
      <c r="A87" s="106"/>
      <c r="B87" s="137"/>
      <c r="C87" s="104"/>
      <c r="D87" s="104"/>
      <c r="E87" s="140"/>
      <c r="F87" s="109"/>
      <c r="G87" s="121"/>
      <c r="H87" s="99"/>
      <c r="I87" s="120"/>
      <c r="J87" s="12" t="s">
        <v>1261</v>
      </c>
      <c r="K87" s="13" t="s">
        <v>1250</v>
      </c>
      <c r="L87" s="14">
        <v>7.13</v>
      </c>
      <c r="M87" s="15">
        <v>7.13</v>
      </c>
      <c r="N87" s="12" t="s">
        <v>1293</v>
      </c>
      <c r="O87" s="91"/>
      <c r="P87" s="91"/>
      <c r="Q87" s="91"/>
      <c r="R87" s="91"/>
      <c r="S87" s="91"/>
      <c r="T87" s="91"/>
      <c r="U87" s="91"/>
      <c r="V87" s="91"/>
      <c r="W87" s="91"/>
      <c r="X87" s="91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ht="15.75" customHeight="1" x14ac:dyDescent="0.25">
      <c r="A88" s="106"/>
      <c r="B88" s="137"/>
      <c r="C88" s="104"/>
      <c r="D88" s="104"/>
      <c r="E88" s="140"/>
      <c r="F88" s="109"/>
      <c r="G88" s="121"/>
      <c r="H88" s="99"/>
      <c r="I88" s="103" t="s">
        <v>20</v>
      </c>
      <c r="J88" s="12" t="s">
        <v>1544</v>
      </c>
      <c r="K88" s="13" t="s">
        <v>1540</v>
      </c>
      <c r="L88" s="14">
        <v>424</v>
      </c>
      <c r="M88" s="15">
        <v>424</v>
      </c>
      <c r="N88" s="12" t="s">
        <v>1565</v>
      </c>
      <c r="O88" s="91"/>
      <c r="P88" s="91"/>
      <c r="Q88" s="91"/>
      <c r="R88" s="91"/>
      <c r="S88" s="91"/>
      <c r="T88" s="91"/>
      <c r="U88" s="91"/>
      <c r="V88" s="91"/>
      <c r="W88" s="91"/>
      <c r="X88" s="91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15.75" customHeight="1" x14ac:dyDescent="0.25">
      <c r="A89" s="107"/>
      <c r="B89" s="138"/>
      <c r="C89" s="120"/>
      <c r="D89" s="120"/>
      <c r="E89" s="141"/>
      <c r="F89" s="109"/>
      <c r="G89" s="121"/>
      <c r="H89" s="99"/>
      <c r="I89" s="120"/>
      <c r="J89" s="12" t="s">
        <v>1756</v>
      </c>
      <c r="K89" s="12" t="s">
        <v>1722</v>
      </c>
      <c r="L89" s="15">
        <v>318</v>
      </c>
      <c r="M89" s="15">
        <v>318</v>
      </c>
      <c r="N89" s="12" t="s">
        <v>1812</v>
      </c>
      <c r="O89" s="92"/>
      <c r="P89" s="92"/>
      <c r="Q89" s="92"/>
      <c r="R89" s="92"/>
      <c r="S89" s="92"/>
      <c r="T89" s="92"/>
      <c r="U89" s="92"/>
      <c r="V89" s="92"/>
      <c r="W89" s="92"/>
      <c r="X89" s="92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15.75" customHeight="1" x14ac:dyDescent="0.25">
      <c r="A90" s="105" t="s">
        <v>1997</v>
      </c>
      <c r="B90" s="136" t="s">
        <v>341</v>
      </c>
      <c r="C90" s="103" t="s">
        <v>355</v>
      </c>
      <c r="D90" s="103" t="s">
        <v>162</v>
      </c>
      <c r="E90" s="139" t="s">
        <v>868</v>
      </c>
      <c r="F90" s="109" t="s">
        <v>859</v>
      </c>
      <c r="G90" s="121">
        <v>527.67999999999995</v>
      </c>
      <c r="H90" s="99" t="s">
        <v>475</v>
      </c>
      <c r="I90" s="103" t="s">
        <v>8</v>
      </c>
      <c r="J90" s="12"/>
      <c r="K90" s="13"/>
      <c r="L90" s="14"/>
      <c r="M90" s="15"/>
      <c r="N90" s="12"/>
      <c r="O90" s="90">
        <f>SUM(L90:L91)</f>
        <v>0</v>
      </c>
      <c r="P90" s="90">
        <f>SUM(M90:M91)</f>
        <v>0</v>
      </c>
      <c r="Q90" s="90">
        <f>SUM(L92:L93)</f>
        <v>216</v>
      </c>
      <c r="R90" s="90">
        <f>SUM(M92:M93)</f>
        <v>216</v>
      </c>
      <c r="S90" s="90">
        <f>SUM(L94:L95)</f>
        <v>144</v>
      </c>
      <c r="T90" s="90">
        <f>SUM(M94:M95)</f>
        <v>144</v>
      </c>
      <c r="U90" s="90">
        <f>SUM(L96:L97)</f>
        <v>144</v>
      </c>
      <c r="V90" s="90">
        <f>SUM(M96:M97)</f>
        <v>144</v>
      </c>
      <c r="W90" s="90">
        <f>O90+Q90+S90+U90</f>
        <v>504</v>
      </c>
      <c r="X90" s="90">
        <f>P90+R90+T90+V90</f>
        <v>504</v>
      </c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15.75" customHeight="1" x14ac:dyDescent="0.25">
      <c r="A91" s="106"/>
      <c r="B91" s="137"/>
      <c r="C91" s="104"/>
      <c r="D91" s="104"/>
      <c r="E91" s="140"/>
      <c r="F91" s="109"/>
      <c r="G91" s="121"/>
      <c r="H91" s="99"/>
      <c r="I91" s="120"/>
      <c r="J91" s="12"/>
      <c r="K91" s="13"/>
      <c r="L91" s="14"/>
      <c r="M91" s="14"/>
      <c r="N91" s="13"/>
      <c r="O91" s="91"/>
      <c r="P91" s="91"/>
      <c r="Q91" s="91"/>
      <c r="R91" s="91"/>
      <c r="S91" s="91"/>
      <c r="T91" s="91"/>
      <c r="U91" s="91"/>
      <c r="V91" s="91"/>
      <c r="W91" s="91"/>
      <c r="X91" s="91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15.75" customHeight="1" x14ac:dyDescent="0.25">
      <c r="A92" s="106"/>
      <c r="B92" s="137"/>
      <c r="C92" s="104"/>
      <c r="D92" s="104"/>
      <c r="E92" s="140"/>
      <c r="F92" s="109"/>
      <c r="G92" s="121"/>
      <c r="H92" s="99"/>
      <c r="I92" s="103" t="s">
        <v>19</v>
      </c>
      <c r="J92" s="12" t="s">
        <v>1189</v>
      </c>
      <c r="K92" s="13"/>
      <c r="L92" s="14"/>
      <c r="M92" s="14"/>
      <c r="N92" s="12"/>
      <c r="O92" s="91"/>
      <c r="P92" s="91"/>
      <c r="Q92" s="91"/>
      <c r="R92" s="91"/>
      <c r="S92" s="91"/>
      <c r="T92" s="91"/>
      <c r="U92" s="91"/>
      <c r="V92" s="91"/>
      <c r="W92" s="91"/>
      <c r="X92" s="91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15.75" customHeight="1" x14ac:dyDescent="0.25">
      <c r="A93" s="106"/>
      <c r="B93" s="137"/>
      <c r="C93" s="104"/>
      <c r="D93" s="104"/>
      <c r="E93" s="140"/>
      <c r="F93" s="109"/>
      <c r="G93" s="121"/>
      <c r="H93" s="99"/>
      <c r="I93" s="120"/>
      <c r="J93" s="12"/>
      <c r="K93" s="13" t="s">
        <v>826</v>
      </c>
      <c r="L93" s="14">
        <v>216</v>
      </c>
      <c r="M93" s="14">
        <v>216</v>
      </c>
      <c r="N93" s="12" t="s">
        <v>878</v>
      </c>
      <c r="O93" s="91"/>
      <c r="P93" s="91"/>
      <c r="Q93" s="91"/>
      <c r="R93" s="91"/>
      <c r="S93" s="91"/>
      <c r="T93" s="91"/>
      <c r="U93" s="91"/>
      <c r="V93" s="91"/>
      <c r="W93" s="91"/>
      <c r="X93" s="91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ht="15.75" customHeight="1" x14ac:dyDescent="0.25">
      <c r="A94" s="106"/>
      <c r="B94" s="137"/>
      <c r="C94" s="104"/>
      <c r="D94" s="104"/>
      <c r="E94" s="140"/>
      <c r="F94" s="109"/>
      <c r="G94" s="121"/>
      <c r="H94" s="99"/>
      <c r="I94" s="103" t="s">
        <v>10</v>
      </c>
      <c r="J94" s="12" t="s">
        <v>1189</v>
      </c>
      <c r="K94" s="13" t="s">
        <v>1152</v>
      </c>
      <c r="L94" s="14">
        <v>144</v>
      </c>
      <c r="M94" s="15">
        <v>144</v>
      </c>
      <c r="N94" s="12" t="s">
        <v>1209</v>
      </c>
      <c r="O94" s="91"/>
      <c r="P94" s="91"/>
      <c r="Q94" s="91"/>
      <c r="R94" s="91"/>
      <c r="S94" s="91"/>
      <c r="T94" s="91"/>
      <c r="U94" s="91"/>
      <c r="V94" s="91"/>
      <c r="W94" s="91"/>
      <c r="X94" s="91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ht="15.75" customHeight="1" x14ac:dyDescent="0.25">
      <c r="A95" s="106"/>
      <c r="B95" s="137"/>
      <c r="C95" s="104"/>
      <c r="D95" s="104"/>
      <c r="E95" s="140"/>
      <c r="F95" s="109"/>
      <c r="G95" s="121"/>
      <c r="H95" s="99"/>
      <c r="I95" s="120"/>
      <c r="J95" s="12"/>
      <c r="K95" s="13"/>
      <c r="L95" s="14"/>
      <c r="M95" s="14"/>
      <c r="N95" s="12"/>
      <c r="O95" s="91"/>
      <c r="P95" s="91"/>
      <c r="Q95" s="91"/>
      <c r="R95" s="91"/>
      <c r="S95" s="91"/>
      <c r="T95" s="91"/>
      <c r="U95" s="91"/>
      <c r="V95" s="91"/>
      <c r="W95" s="91"/>
      <c r="X95" s="91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ht="15.75" customHeight="1" x14ac:dyDescent="0.25">
      <c r="A96" s="106"/>
      <c r="B96" s="137"/>
      <c r="C96" s="104"/>
      <c r="D96" s="104"/>
      <c r="E96" s="140"/>
      <c r="F96" s="109"/>
      <c r="G96" s="121"/>
      <c r="H96" s="99"/>
      <c r="I96" s="103" t="s">
        <v>20</v>
      </c>
      <c r="J96" s="12" t="s">
        <v>1666</v>
      </c>
      <c r="K96" s="13" t="s">
        <v>1663</v>
      </c>
      <c r="L96" s="14">
        <v>144</v>
      </c>
      <c r="M96" s="15">
        <v>144</v>
      </c>
      <c r="N96" s="12" t="s">
        <v>1694</v>
      </c>
      <c r="O96" s="91"/>
      <c r="P96" s="91"/>
      <c r="Q96" s="91"/>
      <c r="R96" s="91"/>
      <c r="S96" s="91"/>
      <c r="T96" s="91"/>
      <c r="U96" s="91"/>
      <c r="V96" s="91"/>
      <c r="W96" s="91"/>
      <c r="X96" s="91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ht="15.75" customHeight="1" x14ac:dyDescent="0.25">
      <c r="A97" s="107"/>
      <c r="B97" s="138"/>
      <c r="C97" s="120"/>
      <c r="D97" s="120"/>
      <c r="E97" s="141"/>
      <c r="F97" s="109"/>
      <c r="G97" s="121"/>
      <c r="H97" s="99"/>
      <c r="I97" s="120"/>
      <c r="J97" s="12"/>
      <c r="K97" s="12"/>
      <c r="L97" s="15"/>
      <c r="M97" s="15"/>
      <c r="N97" s="12"/>
      <c r="O97" s="92"/>
      <c r="P97" s="92"/>
      <c r="Q97" s="92"/>
      <c r="R97" s="92"/>
      <c r="S97" s="92"/>
      <c r="T97" s="92"/>
      <c r="U97" s="92"/>
      <c r="V97" s="92"/>
      <c r="W97" s="92"/>
      <c r="X97" s="92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ht="15.75" customHeight="1" x14ac:dyDescent="0.25">
      <c r="A98" s="105" t="s">
        <v>1997</v>
      </c>
      <c r="B98" s="136" t="s">
        <v>341</v>
      </c>
      <c r="C98" s="103" t="s">
        <v>355</v>
      </c>
      <c r="D98" s="103" t="s">
        <v>162</v>
      </c>
      <c r="E98" s="139" t="s">
        <v>867</v>
      </c>
      <c r="F98" s="109" t="s">
        <v>860</v>
      </c>
      <c r="G98" s="121">
        <v>764.8</v>
      </c>
      <c r="H98" s="99" t="s">
        <v>475</v>
      </c>
      <c r="I98" s="103" t="s">
        <v>8</v>
      </c>
      <c r="J98" s="12"/>
      <c r="K98" s="13"/>
      <c r="L98" s="14"/>
      <c r="M98" s="14"/>
      <c r="N98" s="12"/>
      <c r="O98" s="90">
        <f>SUM(L98:L99)</f>
        <v>0</v>
      </c>
      <c r="P98" s="90">
        <f>SUM(M98:M99)</f>
        <v>0</v>
      </c>
      <c r="Q98" s="90">
        <f>SUM(L100:L101)</f>
        <v>239.68</v>
      </c>
      <c r="R98" s="90">
        <f>SUM(M100:M101)</f>
        <v>239.68</v>
      </c>
      <c r="S98" s="90">
        <f>SUM(L102:L103)</f>
        <v>5.7</v>
      </c>
      <c r="T98" s="90">
        <f>SUM(M102:M103)</f>
        <v>5.7</v>
      </c>
      <c r="U98" s="90">
        <f>SUM(L104:L106)</f>
        <v>276</v>
      </c>
      <c r="V98" s="90">
        <f>SUM(M104:M106)</f>
        <v>276</v>
      </c>
      <c r="W98" s="90">
        <f>O98+Q98+S98+U98</f>
        <v>521.38</v>
      </c>
      <c r="X98" s="90">
        <f>P98+R98+T98+V98</f>
        <v>521.38</v>
      </c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ht="15.75" customHeight="1" x14ac:dyDescent="0.25">
      <c r="A99" s="106"/>
      <c r="B99" s="137"/>
      <c r="C99" s="104"/>
      <c r="D99" s="104"/>
      <c r="E99" s="140"/>
      <c r="F99" s="109"/>
      <c r="G99" s="121"/>
      <c r="H99" s="99"/>
      <c r="I99" s="120"/>
      <c r="J99" s="12"/>
      <c r="K99" s="13"/>
      <c r="L99" s="14"/>
      <c r="M99" s="14"/>
      <c r="N99" s="13"/>
      <c r="O99" s="91"/>
      <c r="P99" s="91"/>
      <c r="Q99" s="91"/>
      <c r="R99" s="91"/>
      <c r="S99" s="91"/>
      <c r="T99" s="91"/>
      <c r="U99" s="91"/>
      <c r="V99" s="91"/>
      <c r="W99" s="91"/>
      <c r="X99" s="91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ht="15.75" customHeight="1" x14ac:dyDescent="0.25">
      <c r="A100" s="106"/>
      <c r="B100" s="137"/>
      <c r="C100" s="104"/>
      <c r="D100" s="104"/>
      <c r="E100" s="140"/>
      <c r="F100" s="109"/>
      <c r="G100" s="121"/>
      <c r="H100" s="99"/>
      <c r="I100" s="103" t="s">
        <v>19</v>
      </c>
      <c r="J100" s="12"/>
      <c r="K100" s="13"/>
      <c r="L100" s="14"/>
      <c r="M100" s="14"/>
      <c r="N100" s="12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ht="15.75" customHeight="1" x14ac:dyDescent="0.25">
      <c r="A101" s="106"/>
      <c r="B101" s="137"/>
      <c r="C101" s="104"/>
      <c r="D101" s="104"/>
      <c r="E101" s="140"/>
      <c r="F101" s="109"/>
      <c r="G101" s="121"/>
      <c r="H101" s="99"/>
      <c r="I101" s="120"/>
      <c r="J101" s="12" t="s">
        <v>906</v>
      </c>
      <c r="K101" s="13" t="s">
        <v>826</v>
      </c>
      <c r="L101" s="14">
        <v>239.68</v>
      </c>
      <c r="M101" s="14">
        <v>239.68</v>
      </c>
      <c r="N101" s="12" t="s">
        <v>878</v>
      </c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ht="15.75" customHeight="1" x14ac:dyDescent="0.25">
      <c r="A102" s="106"/>
      <c r="B102" s="137"/>
      <c r="C102" s="104"/>
      <c r="D102" s="104"/>
      <c r="E102" s="140"/>
      <c r="F102" s="109"/>
      <c r="G102" s="121"/>
      <c r="H102" s="99"/>
      <c r="I102" s="103" t="s">
        <v>10</v>
      </c>
      <c r="J102" s="12" t="s">
        <v>1306</v>
      </c>
      <c r="K102" s="13" t="s">
        <v>1302</v>
      </c>
      <c r="L102" s="14">
        <v>5.7</v>
      </c>
      <c r="M102" s="14">
        <v>5.7</v>
      </c>
      <c r="N102" s="12" t="s">
        <v>1338</v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ht="15.75" customHeight="1" x14ac:dyDescent="0.25">
      <c r="A103" s="106"/>
      <c r="B103" s="137"/>
      <c r="C103" s="104"/>
      <c r="D103" s="104"/>
      <c r="E103" s="140"/>
      <c r="F103" s="109"/>
      <c r="G103" s="121"/>
      <c r="H103" s="99"/>
      <c r="I103" s="120"/>
      <c r="J103" s="12"/>
      <c r="K103" s="13"/>
      <c r="L103" s="14"/>
      <c r="M103" s="14"/>
      <c r="N103" s="12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ht="15.75" customHeight="1" x14ac:dyDescent="0.25">
      <c r="A104" s="106"/>
      <c r="B104" s="137"/>
      <c r="C104" s="104"/>
      <c r="D104" s="104"/>
      <c r="E104" s="140"/>
      <c r="F104" s="109"/>
      <c r="G104" s="121"/>
      <c r="H104" s="99"/>
      <c r="I104" s="103" t="s">
        <v>20</v>
      </c>
      <c r="J104" s="12" t="s">
        <v>1497</v>
      </c>
      <c r="K104" s="12" t="s">
        <v>1486</v>
      </c>
      <c r="L104" s="15">
        <v>92</v>
      </c>
      <c r="M104" s="15">
        <v>92</v>
      </c>
      <c r="N104" s="12" t="s">
        <v>1536</v>
      </c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ht="15.75" customHeight="1" x14ac:dyDescent="0.25">
      <c r="A105" s="106"/>
      <c r="B105" s="137"/>
      <c r="C105" s="104"/>
      <c r="D105" s="104"/>
      <c r="E105" s="140"/>
      <c r="F105" s="109"/>
      <c r="G105" s="121"/>
      <c r="H105" s="99"/>
      <c r="I105" s="104"/>
      <c r="J105" s="12" t="s">
        <v>1849</v>
      </c>
      <c r="K105" s="12" t="s">
        <v>1847</v>
      </c>
      <c r="L105" s="15">
        <v>92</v>
      </c>
      <c r="M105" s="15">
        <v>92</v>
      </c>
      <c r="N105" s="12" t="s">
        <v>1907</v>
      </c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5.75" customHeight="1" x14ac:dyDescent="0.25">
      <c r="A106" s="107"/>
      <c r="B106" s="138"/>
      <c r="C106" s="120"/>
      <c r="D106" s="120"/>
      <c r="E106" s="141"/>
      <c r="F106" s="109"/>
      <c r="G106" s="121"/>
      <c r="H106" s="99"/>
      <c r="I106" s="120"/>
      <c r="J106" s="12" t="s">
        <v>1662</v>
      </c>
      <c r="K106" s="12" t="s">
        <v>1663</v>
      </c>
      <c r="L106" s="15">
        <v>92</v>
      </c>
      <c r="M106" s="15">
        <v>92</v>
      </c>
      <c r="N106" s="12" t="s">
        <v>1694</v>
      </c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ht="15.75" customHeight="1" x14ac:dyDescent="0.25">
      <c r="A107" s="105" t="s">
        <v>1997</v>
      </c>
      <c r="B107" s="136" t="s">
        <v>341</v>
      </c>
      <c r="C107" s="103" t="s">
        <v>355</v>
      </c>
      <c r="D107" s="103" t="s">
        <v>162</v>
      </c>
      <c r="E107" s="139" t="s">
        <v>866</v>
      </c>
      <c r="F107" s="109" t="s">
        <v>861</v>
      </c>
      <c r="G107" s="121">
        <v>2598.3000000000002</v>
      </c>
      <c r="H107" s="99" t="s">
        <v>475</v>
      </c>
      <c r="I107" s="103" t="s">
        <v>8</v>
      </c>
      <c r="J107" s="12"/>
      <c r="K107" s="13"/>
      <c r="L107" s="14"/>
      <c r="M107" s="15"/>
      <c r="N107" s="12"/>
      <c r="O107" s="90">
        <f>SUM(L107:L108)</f>
        <v>0</v>
      </c>
      <c r="P107" s="90">
        <f>SUM(M107:M108)</f>
        <v>0</v>
      </c>
      <c r="Q107" s="90">
        <f>SUM(L109:L110)</f>
        <v>610.66</v>
      </c>
      <c r="R107" s="90">
        <f>SUM(M109:M110)</f>
        <v>610.66</v>
      </c>
      <c r="S107" s="90">
        <f>SUM(L111:L113)</f>
        <v>560</v>
      </c>
      <c r="T107" s="90">
        <f>SUM(M111:M113)</f>
        <v>560</v>
      </c>
      <c r="U107" s="90">
        <f>SUM(L114:L117)</f>
        <v>841.83</v>
      </c>
      <c r="V107" s="90">
        <f>SUM(M114:M117)</f>
        <v>841.83</v>
      </c>
      <c r="W107" s="90">
        <f>O107+Q107+S107+U107</f>
        <v>2012.4899999999998</v>
      </c>
      <c r="X107" s="90">
        <f>P107+R107+T107+V107</f>
        <v>2012.4899999999998</v>
      </c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ht="15.75" customHeight="1" x14ac:dyDescent="0.25">
      <c r="A108" s="106"/>
      <c r="B108" s="137"/>
      <c r="C108" s="104"/>
      <c r="D108" s="104"/>
      <c r="E108" s="140"/>
      <c r="F108" s="109"/>
      <c r="G108" s="121"/>
      <c r="H108" s="99"/>
      <c r="I108" s="120"/>
      <c r="J108" s="12"/>
      <c r="K108" s="13"/>
      <c r="L108" s="14"/>
      <c r="M108" s="14"/>
      <c r="N108" s="13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ht="15.75" customHeight="1" x14ac:dyDescent="0.25">
      <c r="A109" s="106"/>
      <c r="B109" s="137"/>
      <c r="C109" s="104"/>
      <c r="D109" s="104"/>
      <c r="E109" s="140"/>
      <c r="F109" s="109"/>
      <c r="G109" s="121"/>
      <c r="H109" s="99"/>
      <c r="I109" s="103" t="s">
        <v>19</v>
      </c>
      <c r="J109" s="12"/>
      <c r="K109" s="13"/>
      <c r="L109" s="14"/>
      <c r="M109" s="14"/>
      <c r="N109" s="12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ht="15.75" customHeight="1" x14ac:dyDescent="0.25">
      <c r="A110" s="106"/>
      <c r="B110" s="137"/>
      <c r="C110" s="104"/>
      <c r="D110" s="104"/>
      <c r="E110" s="140"/>
      <c r="F110" s="109"/>
      <c r="G110" s="121"/>
      <c r="H110" s="99"/>
      <c r="I110" s="120"/>
      <c r="J110" s="12" t="s">
        <v>894</v>
      </c>
      <c r="K110" s="13" t="s">
        <v>826</v>
      </c>
      <c r="L110" s="14">
        <v>610.66</v>
      </c>
      <c r="M110" s="14">
        <v>610.66</v>
      </c>
      <c r="N110" s="12" t="s">
        <v>909</v>
      </c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ht="15.75" customHeight="1" x14ac:dyDescent="0.25">
      <c r="A111" s="106"/>
      <c r="B111" s="137"/>
      <c r="C111" s="104"/>
      <c r="D111" s="104"/>
      <c r="E111" s="140"/>
      <c r="F111" s="109"/>
      <c r="G111" s="121"/>
      <c r="H111" s="99"/>
      <c r="I111" s="103" t="s">
        <v>10</v>
      </c>
      <c r="J111" s="12" t="s">
        <v>1018</v>
      </c>
      <c r="K111" s="13" t="s">
        <v>1007</v>
      </c>
      <c r="L111" s="14">
        <v>160</v>
      </c>
      <c r="M111" s="14">
        <v>160</v>
      </c>
      <c r="N111" s="12" t="s">
        <v>1062</v>
      </c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ht="15.75" customHeight="1" x14ac:dyDescent="0.25">
      <c r="A112" s="106"/>
      <c r="B112" s="137"/>
      <c r="C112" s="104"/>
      <c r="D112" s="104"/>
      <c r="E112" s="140"/>
      <c r="F112" s="109"/>
      <c r="G112" s="121"/>
      <c r="H112" s="99"/>
      <c r="I112" s="104"/>
      <c r="J112" s="12" t="s">
        <v>1301</v>
      </c>
      <c r="K112" s="13" t="s">
        <v>1302</v>
      </c>
      <c r="L112" s="14">
        <v>240</v>
      </c>
      <c r="M112" s="14">
        <v>240</v>
      </c>
      <c r="N112" s="12" t="s">
        <v>1338</v>
      </c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ht="15.75" customHeight="1" x14ac:dyDescent="0.25">
      <c r="A113" s="106"/>
      <c r="B113" s="137"/>
      <c r="C113" s="104"/>
      <c r="D113" s="104"/>
      <c r="E113" s="140"/>
      <c r="F113" s="109"/>
      <c r="G113" s="121"/>
      <c r="H113" s="99"/>
      <c r="I113" s="120"/>
      <c r="J113" s="12" t="s">
        <v>1104</v>
      </c>
      <c r="K113" s="13" t="s">
        <v>1103</v>
      </c>
      <c r="L113" s="14">
        <v>160</v>
      </c>
      <c r="M113" s="14">
        <v>160</v>
      </c>
      <c r="N113" s="12" t="s">
        <v>1217</v>
      </c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ht="15.75" customHeight="1" x14ac:dyDescent="0.25">
      <c r="A114" s="106"/>
      <c r="B114" s="137"/>
      <c r="C114" s="104"/>
      <c r="D114" s="104"/>
      <c r="E114" s="140"/>
      <c r="F114" s="109"/>
      <c r="G114" s="121"/>
      <c r="H114" s="99"/>
      <c r="I114" s="103" t="s">
        <v>20</v>
      </c>
      <c r="J114" s="12" t="s">
        <v>1496</v>
      </c>
      <c r="K114" s="13" t="s">
        <v>1486</v>
      </c>
      <c r="L114" s="14">
        <v>160</v>
      </c>
      <c r="M114" s="15">
        <v>160</v>
      </c>
      <c r="N114" s="12" t="s">
        <v>1515</v>
      </c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ht="15.75" customHeight="1" x14ac:dyDescent="0.25">
      <c r="A115" s="106"/>
      <c r="B115" s="137"/>
      <c r="C115" s="104"/>
      <c r="D115" s="104"/>
      <c r="E115" s="140"/>
      <c r="F115" s="109"/>
      <c r="G115" s="121"/>
      <c r="H115" s="99"/>
      <c r="I115" s="104"/>
      <c r="J115" s="12" t="s">
        <v>1851</v>
      </c>
      <c r="K115" s="13" t="s">
        <v>1847</v>
      </c>
      <c r="L115" s="14">
        <v>320</v>
      </c>
      <c r="M115" s="15">
        <v>320</v>
      </c>
      <c r="N115" s="12" t="s">
        <v>1907</v>
      </c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ht="15.75" customHeight="1" x14ac:dyDescent="0.25">
      <c r="A116" s="106"/>
      <c r="B116" s="137"/>
      <c r="C116" s="104"/>
      <c r="D116" s="104"/>
      <c r="E116" s="140"/>
      <c r="F116" s="109"/>
      <c r="G116" s="121"/>
      <c r="H116" s="99"/>
      <c r="I116" s="104"/>
      <c r="J116" s="12" t="s">
        <v>1764</v>
      </c>
      <c r="K116" s="13" t="s">
        <v>1722</v>
      </c>
      <c r="L116" s="14">
        <v>136.83000000000001</v>
      </c>
      <c r="M116" s="15">
        <v>136.83000000000001</v>
      </c>
      <c r="N116" s="12" t="s">
        <v>1812</v>
      </c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ht="15.75" customHeight="1" x14ac:dyDescent="0.25">
      <c r="A117" s="107"/>
      <c r="B117" s="138"/>
      <c r="C117" s="120"/>
      <c r="D117" s="120"/>
      <c r="E117" s="141"/>
      <c r="F117" s="109"/>
      <c r="G117" s="121"/>
      <c r="H117" s="99"/>
      <c r="I117" s="120"/>
      <c r="J117" s="12" t="s">
        <v>1547</v>
      </c>
      <c r="K117" s="12" t="s">
        <v>1540</v>
      </c>
      <c r="L117" s="15">
        <v>225</v>
      </c>
      <c r="M117" s="15">
        <v>225</v>
      </c>
      <c r="N117" s="12" t="s">
        <v>1565</v>
      </c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ht="15.75" customHeight="1" x14ac:dyDescent="0.25">
      <c r="A118" s="105" t="s">
        <v>1997</v>
      </c>
      <c r="B118" s="136" t="s">
        <v>341</v>
      </c>
      <c r="C118" s="103" t="s">
        <v>355</v>
      </c>
      <c r="D118" s="103" t="s">
        <v>162</v>
      </c>
      <c r="E118" s="139" t="s">
        <v>865</v>
      </c>
      <c r="F118" s="109" t="s">
        <v>862</v>
      </c>
      <c r="G118" s="121">
        <v>5940</v>
      </c>
      <c r="H118" s="99" t="s">
        <v>475</v>
      </c>
      <c r="I118" s="103" t="s">
        <v>8</v>
      </c>
      <c r="J118" s="12"/>
      <c r="K118" s="13"/>
      <c r="L118" s="14"/>
      <c r="M118" s="14"/>
      <c r="N118" s="12"/>
      <c r="O118" s="90">
        <f>SUM(L118:L119)</f>
        <v>0</v>
      </c>
      <c r="P118" s="90">
        <f>SUM(M118:M119)</f>
        <v>0</v>
      </c>
      <c r="Q118" s="90">
        <f>SUM(L120:L121)</f>
        <v>198</v>
      </c>
      <c r="R118" s="90">
        <f>SUM(M120:M121)</f>
        <v>198</v>
      </c>
      <c r="S118" s="90">
        <f>SUM(L122:L123)</f>
        <v>198</v>
      </c>
      <c r="T118" s="90">
        <f>SUM(M122:M123)</f>
        <v>198</v>
      </c>
      <c r="U118" s="90">
        <f>SUM(L124:L125)</f>
        <v>396</v>
      </c>
      <c r="V118" s="90">
        <f>SUM(M124:M125)</f>
        <v>396</v>
      </c>
      <c r="W118" s="90">
        <f>O118+Q118+S118+U118</f>
        <v>792</v>
      </c>
      <c r="X118" s="90">
        <f>P118+R118+T118+V118</f>
        <v>792</v>
      </c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ht="15.75" customHeight="1" x14ac:dyDescent="0.25">
      <c r="A119" s="106"/>
      <c r="B119" s="137"/>
      <c r="C119" s="104"/>
      <c r="D119" s="104"/>
      <c r="E119" s="140"/>
      <c r="F119" s="109"/>
      <c r="G119" s="121"/>
      <c r="H119" s="99"/>
      <c r="I119" s="120"/>
      <c r="J119" s="12"/>
      <c r="K119" s="13"/>
      <c r="L119" s="14"/>
      <c r="M119" s="14"/>
      <c r="N119" s="13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ht="15.75" customHeight="1" x14ac:dyDescent="0.25">
      <c r="A120" s="106"/>
      <c r="B120" s="137"/>
      <c r="C120" s="104"/>
      <c r="D120" s="104"/>
      <c r="E120" s="140"/>
      <c r="F120" s="109"/>
      <c r="G120" s="121"/>
      <c r="H120" s="99"/>
      <c r="I120" s="103" t="s">
        <v>19</v>
      </c>
      <c r="J120" s="12"/>
      <c r="K120" s="13"/>
      <c r="L120" s="14"/>
      <c r="M120" s="14"/>
      <c r="N120" s="12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ht="15.75" customHeight="1" x14ac:dyDescent="0.25">
      <c r="A121" s="106"/>
      <c r="B121" s="137"/>
      <c r="C121" s="104"/>
      <c r="D121" s="104"/>
      <c r="E121" s="140"/>
      <c r="F121" s="109"/>
      <c r="G121" s="121"/>
      <c r="H121" s="99"/>
      <c r="I121" s="120"/>
      <c r="J121" s="12" t="s">
        <v>872</v>
      </c>
      <c r="K121" s="13" t="s">
        <v>826</v>
      </c>
      <c r="L121" s="14">
        <v>198</v>
      </c>
      <c r="M121" s="14">
        <v>198</v>
      </c>
      <c r="N121" s="12" t="s">
        <v>878</v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ht="15.75" customHeight="1" x14ac:dyDescent="0.25">
      <c r="A122" s="106"/>
      <c r="B122" s="137"/>
      <c r="C122" s="104"/>
      <c r="D122" s="104"/>
      <c r="E122" s="140"/>
      <c r="F122" s="109"/>
      <c r="G122" s="121"/>
      <c r="H122" s="99"/>
      <c r="I122" s="103" t="s">
        <v>10</v>
      </c>
      <c r="J122" s="12" t="s">
        <v>1012</v>
      </c>
      <c r="K122" s="13" t="s">
        <v>1007</v>
      </c>
      <c r="L122" s="14">
        <v>198</v>
      </c>
      <c r="M122" s="14">
        <v>198</v>
      </c>
      <c r="N122" s="12" t="s">
        <v>1062</v>
      </c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ht="15.75" customHeight="1" x14ac:dyDescent="0.25">
      <c r="A123" s="106"/>
      <c r="B123" s="137"/>
      <c r="C123" s="104"/>
      <c r="D123" s="104"/>
      <c r="E123" s="140"/>
      <c r="F123" s="109"/>
      <c r="G123" s="121"/>
      <c r="H123" s="99"/>
      <c r="I123" s="120"/>
      <c r="J123" s="12"/>
      <c r="K123" s="13"/>
      <c r="L123" s="14"/>
      <c r="M123" s="14"/>
      <c r="N123" s="12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ht="15.75" customHeight="1" x14ac:dyDescent="0.25">
      <c r="A124" s="106"/>
      <c r="B124" s="137"/>
      <c r="C124" s="104"/>
      <c r="D124" s="104"/>
      <c r="E124" s="140"/>
      <c r="F124" s="109"/>
      <c r="G124" s="121"/>
      <c r="H124" s="99"/>
      <c r="I124" s="103" t="s">
        <v>20</v>
      </c>
      <c r="J124" s="12" t="s">
        <v>1668</v>
      </c>
      <c r="K124" s="13" t="s">
        <v>1663</v>
      </c>
      <c r="L124" s="14">
        <v>198</v>
      </c>
      <c r="M124" s="15">
        <v>198</v>
      </c>
      <c r="N124" s="12" t="s">
        <v>1694</v>
      </c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ht="15.75" customHeight="1" x14ac:dyDescent="0.25">
      <c r="A125" s="107"/>
      <c r="B125" s="138"/>
      <c r="C125" s="120"/>
      <c r="D125" s="120"/>
      <c r="E125" s="141"/>
      <c r="F125" s="109"/>
      <c r="G125" s="121"/>
      <c r="H125" s="99"/>
      <c r="I125" s="120"/>
      <c r="J125" s="12" t="s">
        <v>1852</v>
      </c>
      <c r="K125" s="12" t="s">
        <v>1847</v>
      </c>
      <c r="L125" s="15">
        <v>198</v>
      </c>
      <c r="M125" s="15">
        <v>198</v>
      </c>
      <c r="N125" s="12" t="s">
        <v>1907</v>
      </c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ht="15.75" customHeight="1" x14ac:dyDescent="0.25">
      <c r="A126" s="105" t="s">
        <v>1997</v>
      </c>
      <c r="B126" s="136" t="s">
        <v>341</v>
      </c>
      <c r="C126" s="103" t="s">
        <v>355</v>
      </c>
      <c r="D126" s="103" t="s">
        <v>162</v>
      </c>
      <c r="E126" s="139" t="s">
        <v>864</v>
      </c>
      <c r="F126" s="109" t="s">
        <v>863</v>
      </c>
      <c r="G126" s="121">
        <v>948</v>
      </c>
      <c r="H126" s="99" t="s">
        <v>489</v>
      </c>
      <c r="I126" s="103" t="s">
        <v>8</v>
      </c>
      <c r="J126" s="12"/>
      <c r="K126" s="13"/>
      <c r="L126" s="14"/>
      <c r="M126" s="14"/>
      <c r="N126" s="12"/>
      <c r="O126" s="90">
        <f>SUM(L126:L127)</f>
        <v>0</v>
      </c>
      <c r="P126" s="90">
        <f>SUM(M126:M127)</f>
        <v>0</v>
      </c>
      <c r="Q126" s="90">
        <f>SUM(L128:L129)</f>
        <v>71.099999999999994</v>
      </c>
      <c r="R126" s="90">
        <f>SUM(M128:M129)</f>
        <v>71.099999999999994</v>
      </c>
      <c r="S126" s="90">
        <f>SUM(L130:L131)</f>
        <v>402.9</v>
      </c>
      <c r="T126" s="90">
        <f>SUM(M130:M131)</f>
        <v>402.9</v>
      </c>
      <c r="U126" s="90">
        <f>SUM(L132:L133)</f>
        <v>474</v>
      </c>
      <c r="V126" s="90">
        <f>SUM(M132:M133)</f>
        <v>474</v>
      </c>
      <c r="W126" s="90">
        <f>O126+Q126+S126+U126</f>
        <v>948</v>
      </c>
      <c r="X126" s="90">
        <f>P126+R126+T126+V126</f>
        <v>948</v>
      </c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ht="15.75" customHeight="1" x14ac:dyDescent="0.25">
      <c r="A127" s="106"/>
      <c r="B127" s="137"/>
      <c r="C127" s="104"/>
      <c r="D127" s="104"/>
      <c r="E127" s="140"/>
      <c r="F127" s="109"/>
      <c r="G127" s="121"/>
      <c r="H127" s="99"/>
      <c r="I127" s="120"/>
      <c r="J127" s="12"/>
      <c r="K127" s="13"/>
      <c r="L127" s="14"/>
      <c r="M127" s="14"/>
      <c r="N127" s="13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ht="15.75" customHeight="1" x14ac:dyDescent="0.25">
      <c r="A128" s="106"/>
      <c r="B128" s="137"/>
      <c r="C128" s="104"/>
      <c r="D128" s="104"/>
      <c r="E128" s="140"/>
      <c r="F128" s="109"/>
      <c r="G128" s="121"/>
      <c r="H128" s="99"/>
      <c r="I128" s="103" t="s">
        <v>19</v>
      </c>
      <c r="J128" s="12" t="s">
        <v>988</v>
      </c>
      <c r="K128" s="13" t="s">
        <v>975</v>
      </c>
      <c r="L128" s="14">
        <v>47.4</v>
      </c>
      <c r="M128" s="14">
        <v>47.4</v>
      </c>
      <c r="N128" s="12" t="s">
        <v>1021</v>
      </c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ht="15.75" customHeight="1" x14ac:dyDescent="0.25">
      <c r="A129" s="106"/>
      <c r="B129" s="137"/>
      <c r="C129" s="104"/>
      <c r="D129" s="104"/>
      <c r="E129" s="140"/>
      <c r="F129" s="109"/>
      <c r="G129" s="121"/>
      <c r="H129" s="99"/>
      <c r="I129" s="120"/>
      <c r="J129" s="12" t="s">
        <v>896</v>
      </c>
      <c r="K129" s="13" t="s">
        <v>420</v>
      </c>
      <c r="L129" s="14">
        <v>23.7</v>
      </c>
      <c r="M129" s="14">
        <v>23.7</v>
      </c>
      <c r="N129" s="12" t="s">
        <v>909</v>
      </c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ht="15.75" customHeight="1" x14ac:dyDescent="0.25">
      <c r="A130" s="106"/>
      <c r="B130" s="137"/>
      <c r="C130" s="104"/>
      <c r="D130" s="104"/>
      <c r="E130" s="140"/>
      <c r="F130" s="109"/>
      <c r="G130" s="121"/>
      <c r="H130" s="99"/>
      <c r="I130" s="103" t="s">
        <v>10</v>
      </c>
      <c r="J130" s="12" t="s">
        <v>1048</v>
      </c>
      <c r="K130" s="13" t="s">
        <v>1004</v>
      </c>
      <c r="L130" s="14">
        <v>165.9</v>
      </c>
      <c r="M130" s="14">
        <v>165.9</v>
      </c>
      <c r="N130" s="12" t="s">
        <v>1066</v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ht="15.75" customHeight="1" x14ac:dyDescent="0.25">
      <c r="A131" s="106"/>
      <c r="B131" s="137"/>
      <c r="C131" s="104"/>
      <c r="D131" s="104"/>
      <c r="E131" s="140"/>
      <c r="F131" s="109"/>
      <c r="G131" s="121"/>
      <c r="H131" s="99"/>
      <c r="I131" s="120"/>
      <c r="J131" s="12" t="s">
        <v>1387</v>
      </c>
      <c r="K131" s="13" t="s">
        <v>1338</v>
      </c>
      <c r="L131" s="14">
        <v>237</v>
      </c>
      <c r="M131" s="14">
        <v>237</v>
      </c>
      <c r="N131" s="12" t="s">
        <v>1407</v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ht="20.25" customHeight="1" x14ac:dyDescent="0.25">
      <c r="A132" s="106"/>
      <c r="B132" s="137"/>
      <c r="C132" s="104"/>
      <c r="D132" s="104"/>
      <c r="E132" s="140"/>
      <c r="F132" s="109"/>
      <c r="G132" s="121"/>
      <c r="H132" s="99"/>
      <c r="I132" s="103" t="s">
        <v>20</v>
      </c>
      <c r="J132" s="12" t="s">
        <v>1610</v>
      </c>
      <c r="K132" s="13" t="s">
        <v>1583</v>
      </c>
      <c r="L132" s="14">
        <v>237</v>
      </c>
      <c r="M132" s="15">
        <v>237</v>
      </c>
      <c r="N132" s="12" t="s">
        <v>1930</v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ht="20.25" customHeight="1" x14ac:dyDescent="0.25">
      <c r="A133" s="107"/>
      <c r="B133" s="138"/>
      <c r="C133" s="120"/>
      <c r="D133" s="120"/>
      <c r="E133" s="141"/>
      <c r="F133" s="109"/>
      <c r="G133" s="121"/>
      <c r="H133" s="99"/>
      <c r="I133" s="120"/>
      <c r="J133" s="12" t="s">
        <v>1837</v>
      </c>
      <c r="K133" s="12" t="s">
        <v>1832</v>
      </c>
      <c r="L133" s="15">
        <v>237</v>
      </c>
      <c r="M133" s="15">
        <v>237</v>
      </c>
      <c r="N133" s="12" t="s">
        <v>1907</v>
      </c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ht="15.75" customHeight="1" x14ac:dyDescent="0.25">
      <c r="A134" s="105" t="s">
        <v>1997</v>
      </c>
      <c r="B134" s="136" t="s">
        <v>889</v>
      </c>
      <c r="C134" s="103" t="s">
        <v>887</v>
      </c>
      <c r="D134" s="103" t="s">
        <v>162</v>
      </c>
      <c r="E134" s="139" t="s">
        <v>1056</v>
      </c>
      <c r="F134" s="109" t="s">
        <v>886</v>
      </c>
      <c r="G134" s="100">
        <v>2124</v>
      </c>
      <c r="H134" s="103" t="s">
        <v>888</v>
      </c>
      <c r="I134" s="103" t="s">
        <v>8</v>
      </c>
      <c r="J134" s="12"/>
      <c r="K134" s="12"/>
      <c r="L134" s="15"/>
      <c r="M134" s="15"/>
      <c r="N134" s="12"/>
      <c r="O134" s="90">
        <f>SUM(L134:L135)</f>
        <v>0</v>
      </c>
      <c r="P134" s="90">
        <f>SUM(M134:M135)</f>
        <v>0</v>
      </c>
      <c r="Q134" s="90">
        <f>SUM(L136:L137)</f>
        <v>177</v>
      </c>
      <c r="R134" s="90">
        <f>SUM(M136:M137)</f>
        <v>177</v>
      </c>
      <c r="S134" s="90">
        <f>SUM(L138:L139)</f>
        <v>118</v>
      </c>
      <c r="T134" s="90">
        <f>SUM(M138:M138)</f>
        <v>0</v>
      </c>
      <c r="U134" s="90">
        <f>SUM(L140:L141)</f>
        <v>236</v>
      </c>
      <c r="V134" s="90">
        <v>708</v>
      </c>
      <c r="W134" s="90">
        <f>O134+Q134+S134+U134</f>
        <v>531</v>
      </c>
      <c r="X134" s="90">
        <v>1728.7</v>
      </c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ht="15.75" customHeight="1" x14ac:dyDescent="0.25">
      <c r="A135" s="106"/>
      <c r="B135" s="137"/>
      <c r="C135" s="104"/>
      <c r="D135" s="104"/>
      <c r="E135" s="140"/>
      <c r="F135" s="109"/>
      <c r="G135" s="101"/>
      <c r="H135" s="104"/>
      <c r="I135" s="120"/>
      <c r="J135" s="12"/>
      <c r="K135" s="12"/>
      <c r="L135" s="15"/>
      <c r="M135" s="15"/>
      <c r="N135" s="12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ht="15.75" customHeight="1" x14ac:dyDescent="0.25">
      <c r="A136" s="106"/>
      <c r="B136" s="137"/>
      <c r="C136" s="104"/>
      <c r="D136" s="104"/>
      <c r="E136" s="140"/>
      <c r="F136" s="109"/>
      <c r="G136" s="101"/>
      <c r="H136" s="104"/>
      <c r="I136" s="103" t="s">
        <v>19</v>
      </c>
      <c r="J136" s="12" t="s">
        <v>954</v>
      </c>
      <c r="K136" s="13" t="s">
        <v>955</v>
      </c>
      <c r="L136" s="19">
        <v>118</v>
      </c>
      <c r="M136" s="19">
        <v>118</v>
      </c>
      <c r="N136" s="12" t="s">
        <v>975</v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ht="15.75" customHeight="1" x14ac:dyDescent="0.25">
      <c r="A137" s="106"/>
      <c r="B137" s="137"/>
      <c r="C137" s="104"/>
      <c r="D137" s="104"/>
      <c r="E137" s="140"/>
      <c r="F137" s="109"/>
      <c r="G137" s="101"/>
      <c r="H137" s="104"/>
      <c r="I137" s="120"/>
      <c r="J137" s="12" t="s">
        <v>919</v>
      </c>
      <c r="K137" s="12" t="s">
        <v>920</v>
      </c>
      <c r="L137" s="19">
        <v>59</v>
      </c>
      <c r="M137" s="19">
        <v>59</v>
      </c>
      <c r="N137" s="12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ht="15.75" customHeight="1" x14ac:dyDescent="0.25">
      <c r="A138" s="106"/>
      <c r="B138" s="137"/>
      <c r="C138" s="104"/>
      <c r="D138" s="104"/>
      <c r="E138" s="140"/>
      <c r="F138" s="109"/>
      <c r="G138" s="101"/>
      <c r="H138" s="104"/>
      <c r="I138" s="103" t="s">
        <v>10</v>
      </c>
      <c r="J138" s="12" t="s">
        <v>1031</v>
      </c>
      <c r="K138" s="13" t="s">
        <v>1403</v>
      </c>
      <c r="L138" s="14">
        <v>118</v>
      </c>
      <c r="M138" s="14"/>
      <c r="N138" s="12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ht="15.75" customHeight="1" x14ac:dyDescent="0.25">
      <c r="A139" s="106"/>
      <c r="B139" s="137"/>
      <c r="C139" s="104"/>
      <c r="D139" s="104"/>
      <c r="E139" s="140"/>
      <c r="F139" s="109"/>
      <c r="G139" s="101"/>
      <c r="H139" s="104"/>
      <c r="I139" s="120"/>
      <c r="J139" s="12"/>
      <c r="K139" s="13"/>
      <c r="L139" s="14"/>
      <c r="N139" s="12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ht="15.75" customHeight="1" x14ac:dyDescent="0.25">
      <c r="A140" s="106"/>
      <c r="B140" s="137"/>
      <c r="C140" s="104"/>
      <c r="D140" s="104"/>
      <c r="E140" s="140"/>
      <c r="F140" s="109"/>
      <c r="G140" s="101"/>
      <c r="H140" s="104"/>
      <c r="I140" s="103" t="s">
        <v>20</v>
      </c>
      <c r="J140" s="12" t="s">
        <v>1719</v>
      </c>
      <c r="K140" s="12" t="s">
        <v>1693</v>
      </c>
      <c r="L140" s="15">
        <v>118</v>
      </c>
      <c r="M140" s="15"/>
      <c r="N140" s="12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ht="15.75" customHeight="1" x14ac:dyDescent="0.25">
      <c r="A141" s="107"/>
      <c r="B141" s="138"/>
      <c r="C141" s="120"/>
      <c r="D141" s="120"/>
      <c r="E141" s="141"/>
      <c r="F141" s="109"/>
      <c r="G141" s="102"/>
      <c r="H141" s="120"/>
      <c r="I141" s="120"/>
      <c r="J141" s="12" t="s">
        <v>1600</v>
      </c>
      <c r="K141" s="12" t="s">
        <v>1601</v>
      </c>
      <c r="L141" s="15">
        <v>118</v>
      </c>
      <c r="M141" s="15"/>
      <c r="N141" s="1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ht="15.75" customHeight="1" x14ac:dyDescent="0.25">
      <c r="A142" s="105" t="s">
        <v>1997</v>
      </c>
      <c r="B142" s="136" t="s">
        <v>341</v>
      </c>
      <c r="C142" s="103" t="s">
        <v>355</v>
      </c>
      <c r="D142" s="103" t="s">
        <v>162</v>
      </c>
      <c r="E142" s="139" t="s">
        <v>1014</v>
      </c>
      <c r="F142" s="109" t="s">
        <v>1013</v>
      </c>
      <c r="G142" s="100">
        <v>1719</v>
      </c>
      <c r="H142" s="103" t="s">
        <v>475</v>
      </c>
      <c r="I142" s="103" t="s">
        <v>8</v>
      </c>
      <c r="J142" s="12"/>
      <c r="K142" s="12"/>
      <c r="L142" s="15"/>
      <c r="M142" s="15"/>
      <c r="N142" s="12"/>
      <c r="O142" s="90">
        <f>SUM(L142:L143)</f>
        <v>0</v>
      </c>
      <c r="P142" s="90">
        <f>SUM(M142:M143)</f>
        <v>0</v>
      </c>
      <c r="Q142" s="90">
        <f>SUM(L144:L145)</f>
        <v>0</v>
      </c>
      <c r="R142" s="90">
        <f>SUM(M144:M145)</f>
        <v>0</v>
      </c>
      <c r="S142" s="90">
        <f>SUM(L146:L147)</f>
        <v>573</v>
      </c>
      <c r="T142" s="90">
        <f>SUM(M146:M147)</f>
        <v>573</v>
      </c>
      <c r="U142" s="90">
        <f>SUM(L148:L149)</f>
        <v>0</v>
      </c>
      <c r="V142" s="90">
        <f>SUM(M148:M149)</f>
        <v>0</v>
      </c>
      <c r="W142" s="90">
        <f>O142+Q142+S142+U142</f>
        <v>573</v>
      </c>
      <c r="X142" s="90">
        <f>P142+R142+T142+V142</f>
        <v>573</v>
      </c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ht="15.75" customHeight="1" x14ac:dyDescent="0.25">
      <c r="A143" s="106"/>
      <c r="B143" s="137"/>
      <c r="C143" s="104"/>
      <c r="D143" s="104"/>
      <c r="E143" s="140"/>
      <c r="F143" s="109"/>
      <c r="G143" s="101"/>
      <c r="H143" s="104"/>
      <c r="I143" s="120"/>
      <c r="J143" s="12"/>
      <c r="K143" s="12"/>
      <c r="L143" s="15"/>
      <c r="M143" s="15"/>
      <c r="N143" s="12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ht="15.75" customHeight="1" x14ac:dyDescent="0.25">
      <c r="A144" s="106"/>
      <c r="B144" s="137"/>
      <c r="C144" s="104"/>
      <c r="D144" s="104"/>
      <c r="E144" s="140"/>
      <c r="F144" s="109"/>
      <c r="G144" s="101"/>
      <c r="H144" s="104"/>
      <c r="I144" s="103" t="s">
        <v>19</v>
      </c>
      <c r="J144" s="12"/>
      <c r="K144" s="13"/>
      <c r="L144" s="19"/>
      <c r="M144" s="19"/>
      <c r="N144" s="12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ht="15.75" customHeight="1" x14ac:dyDescent="0.25">
      <c r="A145" s="106"/>
      <c r="B145" s="137"/>
      <c r="C145" s="104"/>
      <c r="D145" s="104"/>
      <c r="E145" s="140"/>
      <c r="F145" s="109"/>
      <c r="G145" s="101"/>
      <c r="H145" s="104"/>
      <c r="I145" s="120"/>
      <c r="J145" s="12"/>
      <c r="K145" s="12"/>
      <c r="L145" s="19"/>
      <c r="M145" s="19"/>
      <c r="N145" s="12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ht="15.75" customHeight="1" x14ac:dyDescent="0.25">
      <c r="A146" s="106"/>
      <c r="B146" s="137"/>
      <c r="C146" s="104"/>
      <c r="D146" s="104"/>
      <c r="E146" s="140"/>
      <c r="F146" s="109"/>
      <c r="G146" s="101"/>
      <c r="H146" s="104"/>
      <c r="I146" s="103" t="s">
        <v>10</v>
      </c>
      <c r="J146" s="12" t="s">
        <v>1015</v>
      </c>
      <c r="K146" s="13" t="s">
        <v>1007</v>
      </c>
      <c r="L146" s="14">
        <v>573</v>
      </c>
      <c r="M146" s="14">
        <v>573</v>
      </c>
      <c r="N146" s="12" t="s">
        <v>1062</v>
      </c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ht="15.75" customHeight="1" x14ac:dyDescent="0.25">
      <c r="A147" s="106"/>
      <c r="B147" s="137"/>
      <c r="C147" s="104"/>
      <c r="D147" s="104"/>
      <c r="E147" s="140"/>
      <c r="F147" s="109"/>
      <c r="G147" s="101"/>
      <c r="H147" s="104"/>
      <c r="I147" s="120"/>
      <c r="J147" s="12"/>
      <c r="K147" s="13"/>
      <c r="L147" s="14"/>
      <c r="M147" s="14"/>
      <c r="N147" s="12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ht="15.75" customHeight="1" x14ac:dyDescent="0.25">
      <c r="A148" s="106"/>
      <c r="B148" s="137"/>
      <c r="C148" s="104"/>
      <c r="D148" s="104"/>
      <c r="E148" s="140"/>
      <c r="F148" s="109"/>
      <c r="G148" s="101"/>
      <c r="H148" s="104"/>
      <c r="I148" s="103" t="s">
        <v>20</v>
      </c>
      <c r="J148" s="12"/>
      <c r="K148" s="12"/>
      <c r="L148" s="15"/>
      <c r="M148" s="15"/>
      <c r="N148" s="12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ht="15.75" customHeight="1" x14ac:dyDescent="0.25">
      <c r="A149" s="107"/>
      <c r="B149" s="138"/>
      <c r="C149" s="120"/>
      <c r="D149" s="120"/>
      <c r="E149" s="141"/>
      <c r="F149" s="109"/>
      <c r="G149" s="102"/>
      <c r="H149" s="120"/>
      <c r="I149" s="120"/>
      <c r="J149" s="12"/>
      <c r="K149" s="12"/>
      <c r="L149" s="15"/>
      <c r="M149" s="15"/>
      <c r="N149" s="1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ht="15.75" customHeight="1" x14ac:dyDescent="0.25">
      <c r="A150" s="105" t="s">
        <v>1997</v>
      </c>
      <c r="B150" s="136" t="s">
        <v>341</v>
      </c>
      <c r="C150" s="103" t="s">
        <v>355</v>
      </c>
      <c r="D150" s="103" t="s">
        <v>162</v>
      </c>
      <c r="E150" s="139" t="s">
        <v>1063</v>
      </c>
      <c r="F150" s="109" t="s">
        <v>1038</v>
      </c>
      <c r="G150" s="100">
        <v>17448.12</v>
      </c>
      <c r="H150" s="103" t="s">
        <v>503</v>
      </c>
      <c r="I150" s="103" t="s">
        <v>8</v>
      </c>
      <c r="J150" s="12"/>
      <c r="K150" s="12"/>
      <c r="L150" s="15"/>
      <c r="M150" s="15"/>
      <c r="N150" s="12"/>
      <c r="O150" s="90">
        <f>SUM(L150:L151)</f>
        <v>0</v>
      </c>
      <c r="P150" s="90">
        <f>SUM(M150:M151)</f>
        <v>0</v>
      </c>
      <c r="Q150" s="90">
        <f>SUM(L152:L153)</f>
        <v>0</v>
      </c>
      <c r="R150" s="90">
        <f>SUM(M152:M153)</f>
        <v>0</v>
      </c>
      <c r="S150" s="90">
        <f>SUM(L154:L155)</f>
        <v>4110.8099999999995</v>
      </c>
      <c r="T150" s="90">
        <f>SUM(M154:M155)</f>
        <v>4110.8099999999995</v>
      </c>
      <c r="U150" s="90">
        <f>SUM(L156:L160)</f>
        <v>8583.61</v>
      </c>
      <c r="V150" s="90">
        <f>SUM(M156:M160)</f>
        <v>8583.61</v>
      </c>
      <c r="W150" s="90">
        <f>O150+Q150+S150+U150</f>
        <v>12694.42</v>
      </c>
      <c r="X150" s="90">
        <f>P150+R150+T150+V150</f>
        <v>12694.42</v>
      </c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ht="15.75" customHeight="1" x14ac:dyDescent="0.25">
      <c r="A151" s="106"/>
      <c r="B151" s="137"/>
      <c r="C151" s="104"/>
      <c r="D151" s="104"/>
      <c r="E151" s="140"/>
      <c r="F151" s="109"/>
      <c r="G151" s="101"/>
      <c r="H151" s="104"/>
      <c r="I151" s="120"/>
      <c r="J151" s="12"/>
      <c r="K151" s="12"/>
      <c r="L151" s="15"/>
      <c r="M151" s="15"/>
      <c r="N151" s="12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ht="15.75" customHeight="1" x14ac:dyDescent="0.25">
      <c r="A152" s="106"/>
      <c r="B152" s="137"/>
      <c r="C152" s="104"/>
      <c r="D152" s="104"/>
      <c r="E152" s="140"/>
      <c r="F152" s="109"/>
      <c r="G152" s="101"/>
      <c r="H152" s="104"/>
      <c r="I152" s="103" t="s">
        <v>19</v>
      </c>
      <c r="J152" s="12"/>
      <c r="K152" s="13"/>
      <c r="L152" s="19"/>
      <c r="M152" s="19"/>
      <c r="N152" s="12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ht="15.75" customHeight="1" x14ac:dyDescent="0.25">
      <c r="A153" s="106"/>
      <c r="B153" s="137"/>
      <c r="C153" s="104"/>
      <c r="D153" s="104"/>
      <c r="E153" s="140"/>
      <c r="F153" s="109"/>
      <c r="G153" s="101"/>
      <c r="H153" s="104"/>
      <c r="I153" s="120"/>
      <c r="J153" s="12"/>
      <c r="K153" s="12"/>
      <c r="L153" s="19"/>
      <c r="M153" s="19"/>
      <c r="N153" s="12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ht="15.75" customHeight="1" x14ac:dyDescent="0.25">
      <c r="A154" s="106"/>
      <c r="B154" s="137"/>
      <c r="C154" s="104"/>
      <c r="D154" s="104"/>
      <c r="E154" s="140"/>
      <c r="F154" s="109"/>
      <c r="G154" s="101"/>
      <c r="H154" s="104"/>
      <c r="I154" s="103" t="s">
        <v>10</v>
      </c>
      <c r="J154" s="12" t="s">
        <v>1061</v>
      </c>
      <c r="K154" s="13" t="s">
        <v>1062</v>
      </c>
      <c r="L154" s="14">
        <v>4090.31</v>
      </c>
      <c r="M154" s="14">
        <v>4090.31</v>
      </c>
      <c r="N154" s="12" t="s">
        <v>1091</v>
      </c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ht="15.75" customHeight="1" x14ac:dyDescent="0.25">
      <c r="A155" s="106"/>
      <c r="B155" s="137"/>
      <c r="C155" s="104"/>
      <c r="D155" s="104"/>
      <c r="E155" s="140"/>
      <c r="F155" s="109"/>
      <c r="G155" s="101"/>
      <c r="H155" s="104"/>
      <c r="I155" s="120"/>
      <c r="J155" s="12" t="s">
        <v>1113</v>
      </c>
      <c r="K155" s="13" t="s">
        <v>1111</v>
      </c>
      <c r="L155" s="14">
        <v>20.5</v>
      </c>
      <c r="M155" s="14">
        <v>20.5</v>
      </c>
      <c r="N155" s="12" t="s">
        <v>1217</v>
      </c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ht="15.75" customHeight="1" x14ac:dyDescent="0.25">
      <c r="A156" s="106"/>
      <c r="B156" s="137"/>
      <c r="C156" s="104"/>
      <c r="D156" s="104"/>
      <c r="E156" s="140"/>
      <c r="F156" s="109"/>
      <c r="G156" s="101"/>
      <c r="H156" s="104"/>
      <c r="I156" s="103" t="s">
        <v>20</v>
      </c>
      <c r="J156" s="12" t="s">
        <v>1461</v>
      </c>
      <c r="K156" s="12" t="s">
        <v>1446</v>
      </c>
      <c r="L156" s="15">
        <v>704.41</v>
      </c>
      <c r="M156" s="15">
        <v>704.41</v>
      </c>
      <c r="N156" s="12" t="s">
        <v>1482</v>
      </c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ht="15.75" customHeight="1" x14ac:dyDescent="0.25">
      <c r="A157" s="106"/>
      <c r="B157" s="137"/>
      <c r="C157" s="104"/>
      <c r="D157" s="104"/>
      <c r="E157" s="140"/>
      <c r="F157" s="109"/>
      <c r="G157" s="101"/>
      <c r="H157" s="104"/>
      <c r="I157" s="104"/>
      <c r="J157" s="12" t="s">
        <v>1611</v>
      </c>
      <c r="K157" s="12" t="s">
        <v>1612</v>
      </c>
      <c r="L157" s="15">
        <v>8.5</v>
      </c>
      <c r="M157" s="15">
        <v>8.5</v>
      </c>
      <c r="N157" s="12" t="s">
        <v>1641</v>
      </c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ht="15.75" customHeight="1" x14ac:dyDescent="0.25">
      <c r="A158" s="106"/>
      <c r="B158" s="137"/>
      <c r="C158" s="104"/>
      <c r="D158" s="104"/>
      <c r="E158" s="140"/>
      <c r="F158" s="109"/>
      <c r="G158" s="101"/>
      <c r="H158" s="104"/>
      <c r="I158" s="104"/>
      <c r="J158" s="12" t="s">
        <v>1819</v>
      </c>
      <c r="K158" s="12" t="s">
        <v>1771</v>
      </c>
      <c r="L158" s="15">
        <v>1097.5999999999999</v>
      </c>
      <c r="M158" s="15">
        <v>1097.5999999999999</v>
      </c>
      <c r="N158" s="12" t="s">
        <v>1812</v>
      </c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ht="15.75" customHeight="1" x14ac:dyDescent="0.25">
      <c r="A159" s="106"/>
      <c r="B159" s="137"/>
      <c r="C159" s="104"/>
      <c r="D159" s="104"/>
      <c r="E159" s="140"/>
      <c r="F159" s="109"/>
      <c r="G159" s="101"/>
      <c r="H159" s="104"/>
      <c r="I159" s="104"/>
      <c r="J159" s="12" t="s">
        <v>1879</v>
      </c>
      <c r="K159" s="12" t="s">
        <v>1847</v>
      </c>
      <c r="L159" s="15">
        <v>3413.1</v>
      </c>
      <c r="M159" s="15">
        <v>3413.1</v>
      </c>
      <c r="N159" s="12" t="s">
        <v>1925</v>
      </c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ht="15.75" customHeight="1" x14ac:dyDescent="0.25">
      <c r="A160" s="107"/>
      <c r="B160" s="138"/>
      <c r="C160" s="120"/>
      <c r="D160" s="120"/>
      <c r="E160" s="141"/>
      <c r="F160" s="109"/>
      <c r="G160" s="102"/>
      <c r="H160" s="120"/>
      <c r="I160" s="120"/>
      <c r="J160" s="12" t="s">
        <v>1501</v>
      </c>
      <c r="K160" s="12" t="s">
        <v>1477</v>
      </c>
      <c r="L160" s="15">
        <v>3360</v>
      </c>
      <c r="M160" s="15">
        <v>3360</v>
      </c>
      <c r="N160" s="12" t="s">
        <v>1536</v>
      </c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ht="15.75" customHeight="1" x14ac:dyDescent="0.25">
      <c r="A161" s="105" t="s">
        <v>1997</v>
      </c>
      <c r="B161" s="136" t="s">
        <v>341</v>
      </c>
      <c r="C161" s="103" t="s">
        <v>355</v>
      </c>
      <c r="D161" s="103" t="s">
        <v>162</v>
      </c>
      <c r="E161" s="139" t="s">
        <v>1046</v>
      </c>
      <c r="F161" s="109" t="s">
        <v>1039</v>
      </c>
      <c r="G161" s="100">
        <v>11</v>
      </c>
      <c r="H161" s="103" t="s">
        <v>475</v>
      </c>
      <c r="I161" s="103" t="s">
        <v>8</v>
      </c>
      <c r="J161" s="12"/>
      <c r="K161" s="12"/>
      <c r="L161" s="15"/>
      <c r="M161" s="15"/>
      <c r="N161" s="12"/>
      <c r="O161" s="90">
        <f>SUM(L161:L162)</f>
        <v>0</v>
      </c>
      <c r="P161" s="90">
        <f>SUM(M161:M162)</f>
        <v>0</v>
      </c>
      <c r="Q161" s="90">
        <f>SUM(L163:L164)</f>
        <v>0</v>
      </c>
      <c r="R161" s="90">
        <f>SUM(M163:M164)</f>
        <v>0</v>
      </c>
      <c r="S161" s="90">
        <f>SUM(L165:L166)</f>
        <v>5.5</v>
      </c>
      <c r="T161" s="90">
        <f>SUM(M165:M166)</f>
        <v>5.5</v>
      </c>
      <c r="U161" s="90">
        <f>SUM(L167:L168)</f>
        <v>0</v>
      </c>
      <c r="V161" s="90">
        <f>SUM(M167:M168)</f>
        <v>0</v>
      </c>
      <c r="W161" s="90">
        <f>O161+Q161+S161+U161</f>
        <v>5.5</v>
      </c>
      <c r="X161" s="90">
        <f>P161+R161+T161+V161</f>
        <v>5.5</v>
      </c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ht="15.75" customHeight="1" x14ac:dyDescent="0.25">
      <c r="A162" s="106"/>
      <c r="B162" s="137"/>
      <c r="C162" s="104"/>
      <c r="D162" s="104"/>
      <c r="E162" s="140"/>
      <c r="F162" s="109"/>
      <c r="G162" s="101"/>
      <c r="H162" s="104"/>
      <c r="I162" s="120"/>
      <c r="J162" s="12"/>
      <c r="K162" s="12"/>
      <c r="L162" s="15"/>
      <c r="M162" s="15"/>
      <c r="N162" s="12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ht="15.75" customHeight="1" x14ac:dyDescent="0.25">
      <c r="A163" s="106"/>
      <c r="B163" s="137"/>
      <c r="C163" s="104"/>
      <c r="D163" s="104"/>
      <c r="E163" s="140"/>
      <c r="F163" s="109"/>
      <c r="G163" s="101"/>
      <c r="H163" s="104"/>
      <c r="I163" s="103" t="s">
        <v>19</v>
      </c>
      <c r="J163" s="12"/>
      <c r="K163" s="13"/>
      <c r="L163" s="19"/>
      <c r="M163" s="19"/>
      <c r="N163" s="12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ht="15.75" customHeight="1" x14ac:dyDescent="0.25">
      <c r="A164" s="106"/>
      <c r="B164" s="137"/>
      <c r="C164" s="104"/>
      <c r="D164" s="104"/>
      <c r="E164" s="140"/>
      <c r="F164" s="109"/>
      <c r="G164" s="101"/>
      <c r="H164" s="104"/>
      <c r="I164" s="120"/>
      <c r="J164" s="12"/>
      <c r="K164" s="12"/>
      <c r="L164" s="19"/>
      <c r="M164" s="19"/>
      <c r="N164" s="12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ht="15.75" customHeight="1" x14ac:dyDescent="0.25">
      <c r="A165" s="106"/>
      <c r="B165" s="137"/>
      <c r="C165" s="104"/>
      <c r="D165" s="104"/>
      <c r="E165" s="140"/>
      <c r="F165" s="109"/>
      <c r="G165" s="101"/>
      <c r="H165" s="104"/>
      <c r="I165" s="103" t="s">
        <v>10</v>
      </c>
      <c r="J165" s="12" t="s">
        <v>1045</v>
      </c>
      <c r="K165" s="13" t="s">
        <v>1024</v>
      </c>
      <c r="L165" s="14">
        <v>5.5</v>
      </c>
      <c r="M165" s="14">
        <v>5.5</v>
      </c>
      <c r="N165" s="12" t="s">
        <v>1066</v>
      </c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ht="15.75" customHeight="1" x14ac:dyDescent="0.25">
      <c r="A166" s="106"/>
      <c r="B166" s="137"/>
      <c r="C166" s="104"/>
      <c r="D166" s="104"/>
      <c r="E166" s="140"/>
      <c r="F166" s="109"/>
      <c r="G166" s="101"/>
      <c r="H166" s="104"/>
      <c r="I166" s="120"/>
      <c r="J166" s="12"/>
      <c r="K166" s="13"/>
      <c r="L166" s="14"/>
      <c r="M166" s="14"/>
      <c r="N166" s="12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ht="15.75" customHeight="1" x14ac:dyDescent="0.25">
      <c r="A167" s="106"/>
      <c r="B167" s="137"/>
      <c r="C167" s="104"/>
      <c r="D167" s="104"/>
      <c r="E167" s="140"/>
      <c r="F167" s="109"/>
      <c r="G167" s="101"/>
      <c r="H167" s="104"/>
      <c r="I167" s="103" t="s">
        <v>20</v>
      </c>
      <c r="J167" s="12"/>
      <c r="K167" s="12"/>
      <c r="L167" s="15"/>
      <c r="M167" s="15"/>
      <c r="N167" s="12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ht="15.75" customHeight="1" x14ac:dyDescent="0.25">
      <c r="A168" s="107"/>
      <c r="B168" s="138"/>
      <c r="C168" s="120"/>
      <c r="D168" s="120"/>
      <c r="E168" s="141"/>
      <c r="F168" s="109"/>
      <c r="G168" s="102"/>
      <c r="H168" s="120"/>
      <c r="I168" s="120"/>
      <c r="J168" s="12"/>
      <c r="K168" s="12"/>
      <c r="L168" s="15"/>
      <c r="M168" s="15"/>
      <c r="N168" s="1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ht="15.75" customHeight="1" x14ac:dyDescent="0.25">
      <c r="A169" s="105" t="s">
        <v>1997</v>
      </c>
      <c r="B169" s="136" t="s">
        <v>341</v>
      </c>
      <c r="C169" s="103" t="s">
        <v>355</v>
      </c>
      <c r="D169" s="103" t="s">
        <v>162</v>
      </c>
      <c r="E169" s="139" t="s">
        <v>1289</v>
      </c>
      <c r="F169" s="109" t="s">
        <v>1040</v>
      </c>
      <c r="G169" s="100">
        <v>149.19999999999999</v>
      </c>
      <c r="H169" s="103" t="s">
        <v>503</v>
      </c>
      <c r="I169" s="103" t="s">
        <v>8</v>
      </c>
      <c r="J169" s="12"/>
      <c r="K169" s="12"/>
      <c r="L169" s="15"/>
      <c r="M169" s="15"/>
      <c r="N169" s="12"/>
      <c r="O169" s="90">
        <f>SUM(L169:L170)</f>
        <v>0</v>
      </c>
      <c r="P169" s="90">
        <f>SUM(M169:M170)</f>
        <v>0</v>
      </c>
      <c r="Q169" s="90">
        <f>SUM(L171:L172)</f>
        <v>0</v>
      </c>
      <c r="R169" s="90">
        <f>SUM(M171:M172)</f>
        <v>0</v>
      </c>
      <c r="S169" s="90">
        <f>SUM(L173:L174)</f>
        <v>0</v>
      </c>
      <c r="T169" s="90">
        <f>SUM(M173:M174)</f>
        <v>0</v>
      </c>
      <c r="U169" s="90">
        <f>SUM(L175:L176)</f>
        <v>44.76</v>
      </c>
      <c r="V169" s="90">
        <f>SUM(M175:M176)</f>
        <v>44.76</v>
      </c>
      <c r="W169" s="90">
        <f>O169+Q169+S169+U169</f>
        <v>44.76</v>
      </c>
      <c r="X169" s="90">
        <f>P169+R169+T169+V169</f>
        <v>44.76</v>
      </c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ht="15.75" customHeight="1" x14ac:dyDescent="0.25">
      <c r="A170" s="106"/>
      <c r="B170" s="137"/>
      <c r="C170" s="104"/>
      <c r="D170" s="104"/>
      <c r="E170" s="140"/>
      <c r="F170" s="109"/>
      <c r="G170" s="101"/>
      <c r="H170" s="104"/>
      <c r="I170" s="120"/>
      <c r="J170" s="12"/>
      <c r="K170" s="12"/>
      <c r="L170" s="15"/>
      <c r="M170" s="15"/>
      <c r="N170" s="12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ht="15.75" customHeight="1" x14ac:dyDescent="0.25">
      <c r="A171" s="106"/>
      <c r="B171" s="137"/>
      <c r="C171" s="104"/>
      <c r="D171" s="104"/>
      <c r="E171" s="140"/>
      <c r="F171" s="109"/>
      <c r="G171" s="101"/>
      <c r="H171" s="104"/>
      <c r="I171" s="103" t="s">
        <v>19</v>
      </c>
      <c r="J171" s="12"/>
      <c r="K171" s="13"/>
      <c r="L171" s="19"/>
      <c r="M171" s="19"/>
      <c r="N171" s="12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ht="15.75" customHeight="1" x14ac:dyDescent="0.25">
      <c r="A172" s="106"/>
      <c r="B172" s="137"/>
      <c r="C172" s="104"/>
      <c r="D172" s="104"/>
      <c r="E172" s="140"/>
      <c r="F172" s="109"/>
      <c r="G172" s="101"/>
      <c r="H172" s="104"/>
      <c r="I172" s="120"/>
      <c r="J172" s="12"/>
      <c r="K172" s="12"/>
      <c r="L172" s="19"/>
      <c r="M172" s="19"/>
      <c r="N172" s="12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ht="15.75" customHeight="1" x14ac:dyDescent="0.25">
      <c r="A173" s="106"/>
      <c r="B173" s="137"/>
      <c r="C173" s="104"/>
      <c r="D173" s="104"/>
      <c r="E173" s="140"/>
      <c r="F173" s="109"/>
      <c r="G173" s="101"/>
      <c r="H173" s="104"/>
      <c r="I173" s="103" t="s">
        <v>10</v>
      </c>
      <c r="J173" s="12"/>
      <c r="K173" s="12"/>
      <c r="L173" s="19"/>
      <c r="M173" s="15"/>
      <c r="N173" s="12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ht="15.75" customHeight="1" x14ac:dyDescent="0.25">
      <c r="A174" s="106"/>
      <c r="B174" s="137"/>
      <c r="C174" s="104"/>
      <c r="D174" s="104"/>
      <c r="E174" s="140"/>
      <c r="F174" s="109"/>
      <c r="G174" s="101"/>
      <c r="H174" s="104"/>
      <c r="I174" s="120"/>
      <c r="J174" s="12"/>
      <c r="K174" s="13"/>
      <c r="L174" s="14"/>
      <c r="M174" s="14"/>
      <c r="N174" s="12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ht="15.75" customHeight="1" x14ac:dyDescent="0.25">
      <c r="A175" s="106"/>
      <c r="B175" s="137"/>
      <c r="C175" s="104"/>
      <c r="D175" s="104"/>
      <c r="E175" s="140"/>
      <c r="F175" s="109"/>
      <c r="G175" s="101"/>
      <c r="H175" s="104"/>
      <c r="I175" s="103" t="s">
        <v>20</v>
      </c>
      <c r="J175" s="12" t="s">
        <v>1800</v>
      </c>
      <c r="K175" s="12" t="s">
        <v>1753</v>
      </c>
      <c r="L175" s="15">
        <v>29.84</v>
      </c>
      <c r="M175" s="15">
        <v>29.84</v>
      </c>
      <c r="N175" s="12" t="s">
        <v>1820</v>
      </c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ht="15.75" customHeight="1" x14ac:dyDescent="0.25">
      <c r="A176" s="107"/>
      <c r="B176" s="138"/>
      <c r="C176" s="120"/>
      <c r="D176" s="120"/>
      <c r="E176" s="141"/>
      <c r="F176" s="109"/>
      <c r="G176" s="102"/>
      <c r="H176" s="120"/>
      <c r="I176" s="120"/>
      <c r="J176" s="12" t="s">
        <v>1881</v>
      </c>
      <c r="K176" s="12" t="s">
        <v>1847</v>
      </c>
      <c r="L176" s="15">
        <v>14.92</v>
      </c>
      <c r="M176" s="15">
        <v>14.92</v>
      </c>
      <c r="N176" s="12" t="s">
        <v>1925</v>
      </c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ht="15.75" customHeight="1" x14ac:dyDescent="0.25">
      <c r="A177" s="105" t="s">
        <v>1997</v>
      </c>
      <c r="B177" s="136" t="s">
        <v>341</v>
      </c>
      <c r="C177" s="103" t="s">
        <v>355</v>
      </c>
      <c r="D177" s="103" t="s">
        <v>162</v>
      </c>
      <c r="E177" s="139" t="s">
        <v>1290</v>
      </c>
      <c r="F177" s="109" t="s">
        <v>1041</v>
      </c>
      <c r="G177" s="100">
        <v>203.65</v>
      </c>
      <c r="H177" s="103" t="s">
        <v>503</v>
      </c>
      <c r="I177" s="103" t="s">
        <v>8</v>
      </c>
      <c r="J177" s="12"/>
      <c r="K177" s="12"/>
      <c r="L177" s="15"/>
      <c r="M177" s="15"/>
      <c r="N177" s="12"/>
      <c r="O177" s="90">
        <f>SUM(L177:L178)</f>
        <v>0</v>
      </c>
      <c r="P177" s="90">
        <f>SUM(M177:M178)</f>
        <v>0</v>
      </c>
      <c r="Q177" s="90">
        <f>SUM(L179:L180)</f>
        <v>0</v>
      </c>
      <c r="R177" s="90">
        <f>SUM(M179:M180)</f>
        <v>0</v>
      </c>
      <c r="S177" s="90">
        <f>SUM(L181:L182)</f>
        <v>0</v>
      </c>
      <c r="T177" s="90">
        <f>SUM(M181:M182)</f>
        <v>0</v>
      </c>
      <c r="U177" s="90">
        <f>SUM(L183:L184)</f>
        <v>2.14</v>
      </c>
      <c r="V177" s="90">
        <f>SUM(M183:M184)</f>
        <v>2.14</v>
      </c>
      <c r="W177" s="90">
        <f>O177+Q177+S177+U177</f>
        <v>2.14</v>
      </c>
      <c r="X177" s="90">
        <f>P177+R177+T177+V177</f>
        <v>2.14</v>
      </c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ht="15.75" customHeight="1" x14ac:dyDescent="0.25">
      <c r="A178" s="106"/>
      <c r="B178" s="137"/>
      <c r="C178" s="104"/>
      <c r="D178" s="104"/>
      <c r="E178" s="140"/>
      <c r="F178" s="109"/>
      <c r="G178" s="101"/>
      <c r="H178" s="104"/>
      <c r="I178" s="120"/>
      <c r="J178" s="12"/>
      <c r="K178" s="12"/>
      <c r="L178" s="15"/>
      <c r="M178" s="15"/>
      <c r="N178" s="12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ht="15.75" customHeight="1" x14ac:dyDescent="0.25">
      <c r="A179" s="106"/>
      <c r="B179" s="137"/>
      <c r="C179" s="104"/>
      <c r="D179" s="104"/>
      <c r="E179" s="140"/>
      <c r="F179" s="109"/>
      <c r="G179" s="101"/>
      <c r="H179" s="104"/>
      <c r="I179" s="103" t="s">
        <v>19</v>
      </c>
      <c r="J179" s="12"/>
      <c r="K179" s="13"/>
      <c r="L179" s="19"/>
      <c r="M179" s="19"/>
      <c r="N179" s="12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ht="15.75" customHeight="1" x14ac:dyDescent="0.25">
      <c r="A180" s="106"/>
      <c r="B180" s="137"/>
      <c r="C180" s="104"/>
      <c r="D180" s="104"/>
      <c r="E180" s="140"/>
      <c r="F180" s="109"/>
      <c r="G180" s="101"/>
      <c r="H180" s="104"/>
      <c r="I180" s="120"/>
      <c r="J180" s="12"/>
      <c r="K180" s="12"/>
      <c r="L180" s="19"/>
      <c r="M180" s="19"/>
      <c r="N180" s="12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ht="15.75" customHeight="1" x14ac:dyDescent="0.25">
      <c r="A181" s="106"/>
      <c r="B181" s="137"/>
      <c r="C181" s="104"/>
      <c r="D181" s="104"/>
      <c r="E181" s="140"/>
      <c r="F181" s="109"/>
      <c r="G181" s="101"/>
      <c r="H181" s="104"/>
      <c r="I181" s="103" t="s">
        <v>10</v>
      </c>
      <c r="J181" s="12"/>
      <c r="K181" s="12"/>
      <c r="L181" s="19"/>
      <c r="M181" s="15"/>
      <c r="N181" s="12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ht="15.75" customHeight="1" x14ac:dyDescent="0.25">
      <c r="A182" s="106"/>
      <c r="B182" s="137"/>
      <c r="C182" s="104"/>
      <c r="D182" s="104"/>
      <c r="E182" s="140"/>
      <c r="F182" s="109"/>
      <c r="G182" s="101"/>
      <c r="H182" s="104"/>
      <c r="I182" s="120"/>
      <c r="J182" s="12"/>
      <c r="K182" s="13"/>
      <c r="L182" s="14"/>
      <c r="M182" s="14"/>
      <c r="N182" s="12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ht="15.75" customHeight="1" x14ac:dyDescent="0.25">
      <c r="A183" s="106"/>
      <c r="B183" s="137"/>
      <c r="C183" s="104"/>
      <c r="D183" s="104"/>
      <c r="E183" s="140"/>
      <c r="F183" s="109"/>
      <c r="G183" s="101"/>
      <c r="H183" s="104"/>
      <c r="I183" s="103" t="s">
        <v>20</v>
      </c>
      <c r="J183" s="12" t="s">
        <v>1877</v>
      </c>
      <c r="K183" s="12" t="s">
        <v>1847</v>
      </c>
      <c r="L183" s="15">
        <v>2.14</v>
      </c>
      <c r="M183" s="15">
        <v>2.14</v>
      </c>
      <c r="N183" s="12" t="s">
        <v>1925</v>
      </c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ht="15.75" customHeight="1" x14ac:dyDescent="0.25">
      <c r="A184" s="107"/>
      <c r="B184" s="138"/>
      <c r="C184" s="120"/>
      <c r="D184" s="120"/>
      <c r="E184" s="141"/>
      <c r="F184" s="109"/>
      <c r="G184" s="102"/>
      <c r="H184" s="120"/>
      <c r="I184" s="120"/>
      <c r="J184" s="12"/>
      <c r="K184" s="12"/>
      <c r="L184" s="15"/>
      <c r="M184" s="15"/>
      <c r="N184" s="1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ht="15.75" customHeight="1" x14ac:dyDescent="0.25">
      <c r="A185" s="105" t="s">
        <v>1997</v>
      </c>
      <c r="B185" s="136" t="s">
        <v>341</v>
      </c>
      <c r="C185" s="103" t="s">
        <v>355</v>
      </c>
      <c r="D185" s="103" t="s">
        <v>162</v>
      </c>
      <c r="E185" s="139" t="s">
        <v>1064</v>
      </c>
      <c r="F185" s="109" t="s">
        <v>1042</v>
      </c>
      <c r="G185" s="100">
        <v>171.1</v>
      </c>
      <c r="H185" s="103" t="s">
        <v>503</v>
      </c>
      <c r="I185" s="103" t="s">
        <v>8</v>
      </c>
      <c r="J185" s="12"/>
      <c r="K185" s="12"/>
      <c r="L185" s="15"/>
      <c r="M185" s="15"/>
      <c r="N185" s="12"/>
      <c r="O185" s="90">
        <f>SUM(L185:L186)</f>
        <v>0</v>
      </c>
      <c r="P185" s="90">
        <f>SUM(M185:M186)</f>
        <v>0</v>
      </c>
      <c r="Q185" s="90">
        <f>SUM(L187:L188)</f>
        <v>0</v>
      </c>
      <c r="R185" s="90">
        <f>SUM(M187:M188)</f>
        <v>0</v>
      </c>
      <c r="S185" s="90">
        <f>SUM(L189:L190)</f>
        <v>6.2</v>
      </c>
      <c r="T185" s="90">
        <f>SUM(M189:M190)</f>
        <v>6.2</v>
      </c>
      <c r="U185" s="90">
        <f>SUM(L191:L194)</f>
        <v>79.099999999999994</v>
      </c>
      <c r="V185" s="90">
        <f>SUM(M191:M194)</f>
        <v>79.099999999999994</v>
      </c>
      <c r="W185" s="90">
        <f>O185+Q185+S185+U185</f>
        <v>85.3</v>
      </c>
      <c r="X185" s="90">
        <f>P185+R185+T185+V185</f>
        <v>85.3</v>
      </c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ht="15.75" customHeight="1" x14ac:dyDescent="0.25">
      <c r="A186" s="106"/>
      <c r="B186" s="137"/>
      <c r="C186" s="104"/>
      <c r="D186" s="104"/>
      <c r="E186" s="140"/>
      <c r="F186" s="109"/>
      <c r="G186" s="101"/>
      <c r="H186" s="104"/>
      <c r="I186" s="120"/>
      <c r="J186" s="12"/>
      <c r="K186" s="12"/>
      <c r="L186" s="15"/>
      <c r="M186" s="15"/>
      <c r="N186" s="12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ht="15.75" customHeight="1" x14ac:dyDescent="0.25">
      <c r="A187" s="106"/>
      <c r="B187" s="137"/>
      <c r="C187" s="104"/>
      <c r="D187" s="104"/>
      <c r="E187" s="140"/>
      <c r="F187" s="109"/>
      <c r="G187" s="101"/>
      <c r="H187" s="104"/>
      <c r="I187" s="103" t="s">
        <v>19</v>
      </c>
      <c r="J187" s="12"/>
      <c r="K187" s="13"/>
      <c r="L187" s="19"/>
      <c r="M187" s="19"/>
      <c r="N187" s="12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ht="15.75" customHeight="1" x14ac:dyDescent="0.25">
      <c r="A188" s="106"/>
      <c r="B188" s="137"/>
      <c r="C188" s="104"/>
      <c r="D188" s="104"/>
      <c r="E188" s="140"/>
      <c r="F188" s="109"/>
      <c r="G188" s="101"/>
      <c r="H188" s="104"/>
      <c r="I188" s="120"/>
      <c r="J188" s="12"/>
      <c r="K188" s="12"/>
      <c r="L188" s="19"/>
      <c r="M188" s="19"/>
      <c r="N188" s="12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ht="15.75" customHeight="1" x14ac:dyDescent="0.25">
      <c r="A189" s="106"/>
      <c r="B189" s="137"/>
      <c r="C189" s="104"/>
      <c r="D189" s="104"/>
      <c r="E189" s="140"/>
      <c r="F189" s="109"/>
      <c r="G189" s="101"/>
      <c r="H189" s="104"/>
      <c r="I189" s="103" t="s">
        <v>10</v>
      </c>
      <c r="J189" s="12" t="s">
        <v>1065</v>
      </c>
      <c r="K189" s="13" t="s">
        <v>1062</v>
      </c>
      <c r="L189" s="14">
        <v>6.2</v>
      </c>
      <c r="M189" s="14">
        <v>6.2</v>
      </c>
      <c r="N189" s="12" t="s">
        <v>1091</v>
      </c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ht="15.75" customHeight="1" x14ac:dyDescent="0.25">
      <c r="A190" s="106"/>
      <c r="B190" s="137"/>
      <c r="C190" s="104"/>
      <c r="D190" s="104"/>
      <c r="E190" s="140"/>
      <c r="F190" s="109"/>
      <c r="G190" s="101"/>
      <c r="H190" s="104"/>
      <c r="I190" s="120"/>
      <c r="J190" s="12"/>
      <c r="K190" s="13"/>
      <c r="L190" s="14"/>
      <c r="M190" s="14"/>
      <c r="N190" s="12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ht="15.75" customHeight="1" x14ac:dyDescent="0.25">
      <c r="A191" s="106"/>
      <c r="B191" s="137"/>
      <c r="C191" s="104"/>
      <c r="D191" s="104"/>
      <c r="E191" s="140"/>
      <c r="F191" s="109"/>
      <c r="G191" s="101"/>
      <c r="H191" s="104"/>
      <c r="I191" s="103" t="s">
        <v>20</v>
      </c>
      <c r="J191" s="12" t="s">
        <v>1462</v>
      </c>
      <c r="K191" s="12" t="s">
        <v>1446</v>
      </c>
      <c r="L191" s="15">
        <v>8.4</v>
      </c>
      <c r="M191" s="15">
        <v>8.4</v>
      </c>
      <c r="N191" s="12" t="s">
        <v>1482</v>
      </c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ht="15.75" customHeight="1" x14ac:dyDescent="0.25">
      <c r="A192" s="106"/>
      <c r="B192" s="137"/>
      <c r="C192" s="104"/>
      <c r="D192" s="104"/>
      <c r="E192" s="140"/>
      <c r="F192" s="109"/>
      <c r="G192" s="101"/>
      <c r="H192" s="104"/>
      <c r="I192" s="104"/>
      <c r="J192" s="12" t="s">
        <v>1758</v>
      </c>
      <c r="K192" s="12" t="s">
        <v>1724</v>
      </c>
      <c r="L192" s="15">
        <v>20.100000000000001</v>
      </c>
      <c r="M192" s="15">
        <v>20.100000000000001</v>
      </c>
      <c r="N192" s="12" t="s">
        <v>1812</v>
      </c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ht="15.75" customHeight="1" x14ac:dyDescent="0.25">
      <c r="A193" s="106"/>
      <c r="B193" s="137"/>
      <c r="C193" s="104"/>
      <c r="D193" s="104"/>
      <c r="E193" s="140"/>
      <c r="F193" s="109"/>
      <c r="G193" s="101"/>
      <c r="H193" s="104"/>
      <c r="I193" s="104"/>
      <c r="J193" s="12" t="s">
        <v>1880</v>
      </c>
      <c r="K193" s="12" t="s">
        <v>1847</v>
      </c>
      <c r="L193" s="15">
        <v>10.4</v>
      </c>
      <c r="M193" s="15">
        <v>10.4</v>
      </c>
      <c r="N193" s="12" t="s">
        <v>1925</v>
      </c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ht="15.75" customHeight="1" x14ac:dyDescent="0.25">
      <c r="A194" s="107"/>
      <c r="B194" s="138"/>
      <c r="C194" s="120"/>
      <c r="D194" s="120"/>
      <c r="E194" s="141"/>
      <c r="F194" s="109"/>
      <c r="G194" s="102"/>
      <c r="H194" s="120"/>
      <c r="I194" s="120"/>
      <c r="J194" s="12" t="s">
        <v>1745</v>
      </c>
      <c r="K194" s="12" t="s">
        <v>1694</v>
      </c>
      <c r="L194" s="15">
        <v>40.200000000000003</v>
      </c>
      <c r="M194" s="15">
        <v>40.200000000000003</v>
      </c>
      <c r="N194" s="12" t="s">
        <v>1798</v>
      </c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ht="15.75" customHeight="1" x14ac:dyDescent="0.25">
      <c r="A195" s="105" t="s">
        <v>1997</v>
      </c>
      <c r="B195" s="136" t="s">
        <v>341</v>
      </c>
      <c r="C195" s="103" t="s">
        <v>355</v>
      </c>
      <c r="D195" s="103" t="s">
        <v>162</v>
      </c>
      <c r="E195" s="139" t="s">
        <v>1109</v>
      </c>
      <c r="F195" s="109" t="s">
        <v>1043</v>
      </c>
      <c r="G195" s="100">
        <v>1935.5</v>
      </c>
      <c r="H195" s="103" t="s">
        <v>503</v>
      </c>
      <c r="I195" s="103" t="s">
        <v>8</v>
      </c>
      <c r="J195" s="12"/>
      <c r="K195" s="12"/>
      <c r="L195" s="15"/>
      <c r="M195" s="15"/>
      <c r="N195" s="12"/>
      <c r="O195" s="90">
        <f>SUM(L195:L196)</f>
        <v>0</v>
      </c>
      <c r="P195" s="90">
        <f>SUM(M195:M196)</f>
        <v>0</v>
      </c>
      <c r="Q195" s="90">
        <f>SUM(L197:L198)</f>
        <v>0</v>
      </c>
      <c r="R195" s="90">
        <f>SUM(M197:M198)</f>
        <v>0</v>
      </c>
      <c r="S195" s="90">
        <f>SUM(L199:L200)</f>
        <v>346</v>
      </c>
      <c r="T195" s="90">
        <f>SUM(M199:M200)</f>
        <v>346</v>
      </c>
      <c r="U195" s="90">
        <f>SUM(L201:L202)</f>
        <v>212.9</v>
      </c>
      <c r="V195" s="90">
        <f>SUM(M201:M202)</f>
        <v>212.9</v>
      </c>
      <c r="W195" s="90">
        <f>O195+Q195+S195+U195</f>
        <v>558.9</v>
      </c>
      <c r="X195" s="90">
        <f>P195+R195+T195+V195</f>
        <v>558.9</v>
      </c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ht="15.75" customHeight="1" x14ac:dyDescent="0.25">
      <c r="A196" s="106"/>
      <c r="B196" s="137"/>
      <c r="C196" s="104"/>
      <c r="D196" s="104"/>
      <c r="E196" s="140"/>
      <c r="F196" s="109"/>
      <c r="G196" s="101"/>
      <c r="H196" s="104"/>
      <c r="I196" s="120"/>
      <c r="J196" s="12"/>
      <c r="K196" s="12"/>
      <c r="L196" s="15"/>
      <c r="M196" s="15"/>
      <c r="N196" s="12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ht="15.75" customHeight="1" x14ac:dyDescent="0.25">
      <c r="A197" s="106"/>
      <c r="B197" s="137"/>
      <c r="C197" s="104"/>
      <c r="D197" s="104"/>
      <c r="E197" s="140"/>
      <c r="F197" s="109"/>
      <c r="G197" s="101"/>
      <c r="H197" s="104"/>
      <c r="I197" s="103" t="s">
        <v>19</v>
      </c>
      <c r="J197" s="12"/>
      <c r="K197" s="13"/>
      <c r="L197" s="19"/>
      <c r="M197" s="19"/>
      <c r="N197" s="12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ht="15.75" customHeight="1" x14ac:dyDescent="0.25">
      <c r="A198" s="106"/>
      <c r="B198" s="137"/>
      <c r="C198" s="104"/>
      <c r="D198" s="104"/>
      <c r="E198" s="140"/>
      <c r="F198" s="109"/>
      <c r="G198" s="101"/>
      <c r="H198" s="104"/>
      <c r="I198" s="120"/>
      <c r="J198" s="12"/>
      <c r="K198" s="12"/>
      <c r="L198" s="19"/>
      <c r="M198" s="19"/>
      <c r="N198" s="12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ht="15.75" customHeight="1" x14ac:dyDescent="0.25">
      <c r="A199" s="106"/>
      <c r="B199" s="137"/>
      <c r="C199" s="104"/>
      <c r="D199" s="104"/>
      <c r="E199" s="140"/>
      <c r="F199" s="109"/>
      <c r="G199" s="101"/>
      <c r="H199" s="104"/>
      <c r="I199" s="103" t="s">
        <v>10</v>
      </c>
      <c r="J199" s="13" t="s">
        <v>1110</v>
      </c>
      <c r="K199" s="17" t="s">
        <v>1111</v>
      </c>
      <c r="L199" s="14">
        <v>173</v>
      </c>
      <c r="M199" s="14">
        <v>173</v>
      </c>
      <c r="N199" s="14" t="s">
        <v>1217</v>
      </c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ht="15.75" customHeight="1" x14ac:dyDescent="0.25">
      <c r="A200" s="106"/>
      <c r="B200" s="137"/>
      <c r="C200" s="104"/>
      <c r="D200" s="104"/>
      <c r="E200" s="140"/>
      <c r="F200" s="109"/>
      <c r="G200" s="101"/>
      <c r="H200" s="104"/>
      <c r="I200" s="120"/>
      <c r="J200" s="12" t="s">
        <v>1163</v>
      </c>
      <c r="K200" s="13" t="s">
        <v>1103</v>
      </c>
      <c r="L200" s="14">
        <v>173</v>
      </c>
      <c r="M200" s="14">
        <v>173</v>
      </c>
      <c r="N200" s="12" t="s">
        <v>1217</v>
      </c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ht="15.75" customHeight="1" x14ac:dyDescent="0.25">
      <c r="A201" s="106"/>
      <c r="B201" s="137"/>
      <c r="C201" s="104"/>
      <c r="D201" s="104"/>
      <c r="E201" s="140"/>
      <c r="F201" s="109"/>
      <c r="G201" s="101"/>
      <c r="H201" s="104"/>
      <c r="I201" s="103" t="s">
        <v>20</v>
      </c>
      <c r="J201" s="12" t="s">
        <v>1460</v>
      </c>
      <c r="K201" s="12" t="s">
        <v>1446</v>
      </c>
      <c r="L201" s="15">
        <v>201.5</v>
      </c>
      <c r="M201" s="15">
        <v>201.5</v>
      </c>
      <c r="N201" s="12" t="s">
        <v>1482</v>
      </c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ht="15.75" customHeight="1" x14ac:dyDescent="0.25">
      <c r="A202" s="107"/>
      <c r="B202" s="138"/>
      <c r="C202" s="120"/>
      <c r="D202" s="120"/>
      <c r="E202" s="141"/>
      <c r="F202" s="109"/>
      <c r="G202" s="102"/>
      <c r="H202" s="120"/>
      <c r="I202" s="120"/>
      <c r="J202" s="12" t="s">
        <v>1878</v>
      </c>
      <c r="K202" s="12" t="s">
        <v>1847</v>
      </c>
      <c r="L202" s="15">
        <v>11.4</v>
      </c>
      <c r="M202" s="15">
        <v>11.4</v>
      </c>
      <c r="N202" s="12" t="s">
        <v>1925</v>
      </c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ht="15.75" customHeight="1" x14ac:dyDescent="0.25">
      <c r="A203" s="105" t="s">
        <v>1997</v>
      </c>
      <c r="B203" s="136" t="s">
        <v>341</v>
      </c>
      <c r="C203" s="103" t="s">
        <v>1101</v>
      </c>
      <c r="D203" s="103" t="s">
        <v>162</v>
      </c>
      <c r="E203" s="139" t="s">
        <v>1088</v>
      </c>
      <c r="F203" s="109" t="s">
        <v>1044</v>
      </c>
      <c r="G203" s="103">
        <v>6063.5</v>
      </c>
      <c r="H203" s="103" t="s">
        <v>1089</v>
      </c>
      <c r="I203" s="103" t="s">
        <v>8</v>
      </c>
      <c r="J203" s="12"/>
      <c r="K203" s="12"/>
      <c r="L203" s="15"/>
      <c r="M203" s="15"/>
      <c r="N203" s="12"/>
      <c r="O203" s="90">
        <f>SUM(L203:L204)</f>
        <v>0</v>
      </c>
      <c r="P203" s="90">
        <f>SUM(M203:M204)</f>
        <v>0</v>
      </c>
      <c r="Q203" s="90">
        <f>SUM(L205:L206)</f>
        <v>0</v>
      </c>
      <c r="R203" s="90">
        <f>SUM(M205:M206)</f>
        <v>0</v>
      </c>
      <c r="S203" s="90">
        <f>SUM(L207:L211)</f>
        <v>2075</v>
      </c>
      <c r="T203" s="90">
        <f>SUM(M207:M211)</f>
        <v>2075</v>
      </c>
      <c r="U203" s="90">
        <f>SUM(L212:L217)</f>
        <v>3191.5</v>
      </c>
      <c r="V203" s="90">
        <f>SUM(M212:M217)</f>
        <v>2115.6999999999998</v>
      </c>
      <c r="W203" s="90">
        <f>O203+Q203+S203+U203</f>
        <v>5266.5</v>
      </c>
      <c r="X203" s="90">
        <f>P203+R203+T203+V203</f>
        <v>4190.7</v>
      </c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ht="15.75" customHeight="1" x14ac:dyDescent="0.25">
      <c r="A204" s="106"/>
      <c r="B204" s="137"/>
      <c r="C204" s="104"/>
      <c r="D204" s="104"/>
      <c r="E204" s="140"/>
      <c r="F204" s="109"/>
      <c r="G204" s="104"/>
      <c r="H204" s="104"/>
      <c r="I204" s="120"/>
      <c r="J204" s="12"/>
      <c r="K204" s="12"/>
      <c r="L204" s="15"/>
      <c r="M204" s="15"/>
      <c r="N204" s="12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ht="15.75" customHeight="1" x14ac:dyDescent="0.25">
      <c r="A205" s="106"/>
      <c r="B205" s="137"/>
      <c r="C205" s="104"/>
      <c r="D205" s="104"/>
      <c r="E205" s="140"/>
      <c r="F205" s="109"/>
      <c r="G205" s="104"/>
      <c r="H205" s="104"/>
      <c r="I205" s="103" t="s">
        <v>19</v>
      </c>
      <c r="J205" s="12"/>
      <c r="K205" s="13"/>
      <c r="L205" s="19"/>
      <c r="M205" s="19"/>
      <c r="N205" s="12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ht="15.75" customHeight="1" x14ac:dyDescent="0.25">
      <c r="A206" s="106"/>
      <c r="B206" s="137"/>
      <c r="C206" s="104"/>
      <c r="D206" s="104"/>
      <c r="E206" s="140"/>
      <c r="F206" s="109"/>
      <c r="G206" s="104"/>
      <c r="H206" s="104"/>
      <c r="I206" s="120"/>
      <c r="J206" s="12"/>
      <c r="K206" s="12"/>
      <c r="L206" s="19"/>
      <c r="M206" s="19"/>
      <c r="N206" s="12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ht="15.75" customHeight="1" x14ac:dyDescent="0.25">
      <c r="A207" s="106"/>
      <c r="B207" s="137"/>
      <c r="C207" s="104"/>
      <c r="D207" s="104"/>
      <c r="E207" s="140"/>
      <c r="F207" s="109"/>
      <c r="G207" s="104"/>
      <c r="H207" s="104"/>
      <c r="I207" s="103" t="s">
        <v>10</v>
      </c>
      <c r="J207" s="12" t="s">
        <v>1087</v>
      </c>
      <c r="K207" s="18" t="s">
        <v>1078</v>
      </c>
      <c r="L207" s="15">
        <v>538.4</v>
      </c>
      <c r="M207" s="15">
        <v>538.4</v>
      </c>
      <c r="N207" s="12" t="s">
        <v>1128</v>
      </c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ht="15.75" customHeight="1" x14ac:dyDescent="0.25">
      <c r="A208" s="106"/>
      <c r="B208" s="137"/>
      <c r="C208" s="104"/>
      <c r="D208" s="104"/>
      <c r="E208" s="140"/>
      <c r="F208" s="109"/>
      <c r="G208" s="104"/>
      <c r="H208" s="104"/>
      <c r="I208" s="104"/>
      <c r="J208" s="12" t="s">
        <v>1377</v>
      </c>
      <c r="K208" s="18" t="s">
        <v>1360</v>
      </c>
      <c r="L208" s="15">
        <v>462</v>
      </c>
      <c r="M208" s="15">
        <v>462</v>
      </c>
      <c r="N208" s="12" t="s">
        <v>1405</v>
      </c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ht="15.75" customHeight="1" x14ac:dyDescent="0.25">
      <c r="A209" s="106"/>
      <c r="B209" s="137"/>
      <c r="C209" s="104"/>
      <c r="D209" s="104"/>
      <c r="E209" s="140"/>
      <c r="F209" s="109"/>
      <c r="G209" s="104"/>
      <c r="H209" s="104"/>
      <c r="I209" s="104"/>
      <c r="J209" s="12" t="s">
        <v>1398</v>
      </c>
      <c r="K209" s="18" t="s">
        <v>1396</v>
      </c>
      <c r="L209" s="15">
        <v>255</v>
      </c>
      <c r="M209" s="15">
        <v>255</v>
      </c>
      <c r="N209" s="12" t="s">
        <v>1407</v>
      </c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ht="15.75" customHeight="1" x14ac:dyDescent="0.25">
      <c r="A210" s="106"/>
      <c r="B210" s="137"/>
      <c r="C210" s="104"/>
      <c r="D210" s="104"/>
      <c r="E210" s="140"/>
      <c r="F210" s="109"/>
      <c r="G210" s="104"/>
      <c r="H210" s="104"/>
      <c r="I210" s="104"/>
      <c r="J210" s="12" t="s">
        <v>1305</v>
      </c>
      <c r="K210" s="18" t="s">
        <v>1302</v>
      </c>
      <c r="L210" s="15">
        <v>437.1</v>
      </c>
      <c r="M210" s="15">
        <v>437.1</v>
      </c>
      <c r="N210" s="12" t="s">
        <v>1338</v>
      </c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ht="15.75" customHeight="1" x14ac:dyDescent="0.25">
      <c r="A211" s="106"/>
      <c r="B211" s="137"/>
      <c r="C211" s="104"/>
      <c r="D211" s="104"/>
      <c r="E211" s="140"/>
      <c r="F211" s="109"/>
      <c r="G211" s="104"/>
      <c r="H211" s="104"/>
      <c r="I211" s="120"/>
      <c r="J211" s="12" t="s">
        <v>1102</v>
      </c>
      <c r="K211" s="18" t="s">
        <v>1103</v>
      </c>
      <c r="L211" s="15">
        <v>382.5</v>
      </c>
      <c r="M211" s="15">
        <v>382.5</v>
      </c>
      <c r="N211" s="12" t="s">
        <v>1217</v>
      </c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ht="15.75" customHeight="1" x14ac:dyDescent="0.25">
      <c r="A212" s="106"/>
      <c r="B212" s="137"/>
      <c r="C212" s="104"/>
      <c r="D212" s="104"/>
      <c r="E212" s="140"/>
      <c r="F212" s="109"/>
      <c r="G212" s="104"/>
      <c r="H212" s="104"/>
      <c r="I212" s="103" t="s">
        <v>20</v>
      </c>
      <c r="J212" s="12" t="s">
        <v>1492</v>
      </c>
      <c r="K212" s="12" t="s">
        <v>1486</v>
      </c>
      <c r="L212" s="15">
        <v>485.5</v>
      </c>
      <c r="M212" s="15">
        <v>485.5</v>
      </c>
      <c r="N212" s="12" t="s">
        <v>1515</v>
      </c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ht="15.75" customHeight="1" x14ac:dyDescent="0.25">
      <c r="A213" s="106"/>
      <c r="B213" s="137"/>
      <c r="C213" s="104"/>
      <c r="D213" s="104"/>
      <c r="E213" s="140"/>
      <c r="F213" s="109"/>
      <c r="G213" s="104"/>
      <c r="H213" s="104"/>
      <c r="I213" s="104"/>
      <c r="J213" s="12" t="s">
        <v>1846</v>
      </c>
      <c r="K213" s="12" t="s">
        <v>1847</v>
      </c>
      <c r="L213" s="15">
        <v>1095</v>
      </c>
      <c r="M213" s="15">
        <v>1095</v>
      </c>
      <c r="N213" s="12" t="s">
        <v>1911</v>
      </c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ht="15.75" customHeight="1" x14ac:dyDescent="0.25">
      <c r="A214" s="106"/>
      <c r="B214" s="137"/>
      <c r="C214" s="104"/>
      <c r="D214" s="104"/>
      <c r="E214" s="140"/>
      <c r="F214" s="109"/>
      <c r="G214" s="104"/>
      <c r="H214" s="104"/>
      <c r="I214" s="104"/>
      <c r="J214" s="12" t="s">
        <v>1845</v>
      </c>
      <c r="K214" s="12" t="s">
        <v>1812</v>
      </c>
      <c r="L214" s="15">
        <v>1075.8</v>
      </c>
      <c r="M214" s="15"/>
      <c r="N214" s="12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ht="15.75" customHeight="1" x14ac:dyDescent="0.25">
      <c r="A215" s="106"/>
      <c r="B215" s="137"/>
      <c r="C215" s="104"/>
      <c r="D215" s="104"/>
      <c r="E215" s="140"/>
      <c r="F215" s="109"/>
      <c r="G215" s="104"/>
      <c r="H215" s="104"/>
      <c r="I215" s="104"/>
      <c r="J215" s="12" t="s">
        <v>1763</v>
      </c>
      <c r="K215" s="12" t="s">
        <v>1722</v>
      </c>
      <c r="L215" s="15">
        <v>255</v>
      </c>
      <c r="M215" s="15">
        <v>255</v>
      </c>
      <c r="N215" s="12" t="s">
        <v>1812</v>
      </c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ht="15.75" customHeight="1" x14ac:dyDescent="0.25">
      <c r="A216" s="106"/>
      <c r="B216" s="137"/>
      <c r="C216" s="104"/>
      <c r="D216" s="104"/>
      <c r="E216" s="140"/>
      <c r="F216" s="109"/>
      <c r="G216" s="104"/>
      <c r="H216" s="104"/>
      <c r="I216" s="104"/>
      <c r="J216" s="12" t="s">
        <v>1632</v>
      </c>
      <c r="K216" s="12" t="s">
        <v>1633</v>
      </c>
      <c r="L216" s="15">
        <v>25.2</v>
      </c>
      <c r="M216" s="15">
        <v>25.2</v>
      </c>
      <c r="N216" s="12" t="s">
        <v>1653</v>
      </c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ht="15.75" customHeight="1" x14ac:dyDescent="0.25">
      <c r="A217" s="107"/>
      <c r="B217" s="138"/>
      <c r="C217" s="120"/>
      <c r="D217" s="120"/>
      <c r="E217" s="141"/>
      <c r="F217" s="109"/>
      <c r="G217" s="120"/>
      <c r="H217" s="120"/>
      <c r="I217" s="120"/>
      <c r="J217" s="12" t="s">
        <v>1568</v>
      </c>
      <c r="K217" s="12" t="s">
        <v>1565</v>
      </c>
      <c r="L217" s="15">
        <v>255</v>
      </c>
      <c r="M217" s="15">
        <v>255</v>
      </c>
      <c r="N217" s="12" t="s">
        <v>1586</v>
      </c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ht="15.75" customHeight="1" x14ac:dyDescent="0.25">
      <c r="A218" s="105" t="s">
        <v>1997</v>
      </c>
      <c r="B218" s="136" t="s">
        <v>282</v>
      </c>
      <c r="C218" s="103" t="s">
        <v>1170</v>
      </c>
      <c r="D218" s="103" t="s">
        <v>1565</v>
      </c>
      <c r="E218" s="139" t="s">
        <v>1171</v>
      </c>
      <c r="F218" s="109" t="s">
        <v>1168</v>
      </c>
      <c r="G218" s="103">
        <v>3824.55</v>
      </c>
      <c r="H218" s="103" t="s">
        <v>1169</v>
      </c>
      <c r="I218" s="103" t="s">
        <v>8</v>
      </c>
      <c r="J218" s="12"/>
      <c r="K218" s="12"/>
      <c r="L218" s="15"/>
      <c r="M218" s="15"/>
      <c r="N218" s="12"/>
      <c r="O218" s="90">
        <f>SUM(L218:L219)</f>
        <v>0</v>
      </c>
      <c r="P218" s="90">
        <f>SUM(M218:M219)</f>
        <v>0</v>
      </c>
      <c r="Q218" s="90">
        <f>SUM(L220:L221)</f>
        <v>0</v>
      </c>
      <c r="R218" s="90">
        <f>SUM(M220:M221)</f>
        <v>0</v>
      </c>
      <c r="S218" s="90">
        <f>SUM(L222:L223)</f>
        <v>3824.55</v>
      </c>
      <c r="T218" s="90">
        <f>SUM(M222:M223)</f>
        <v>3824.55</v>
      </c>
      <c r="U218" s="90">
        <f>SUM(L224:L225)</f>
        <v>0</v>
      </c>
      <c r="V218" s="90">
        <f>SUM(M224:M225)</f>
        <v>0</v>
      </c>
      <c r="W218" s="90">
        <f>O218+Q218+S218+U218</f>
        <v>3824.55</v>
      </c>
      <c r="X218" s="90">
        <f>P218+R218+T218+V218</f>
        <v>3824.55</v>
      </c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ht="15.75" customHeight="1" x14ac:dyDescent="0.25">
      <c r="A219" s="106"/>
      <c r="B219" s="137"/>
      <c r="C219" s="104"/>
      <c r="D219" s="104"/>
      <c r="E219" s="140"/>
      <c r="F219" s="109"/>
      <c r="G219" s="104"/>
      <c r="H219" s="104"/>
      <c r="I219" s="120"/>
      <c r="J219" s="12"/>
      <c r="K219" s="12"/>
      <c r="L219" s="15"/>
      <c r="M219" s="15"/>
      <c r="N219" s="12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ht="15.75" customHeight="1" x14ac:dyDescent="0.25">
      <c r="A220" s="106"/>
      <c r="B220" s="137"/>
      <c r="C220" s="104"/>
      <c r="D220" s="104"/>
      <c r="E220" s="140"/>
      <c r="F220" s="109"/>
      <c r="G220" s="104"/>
      <c r="H220" s="104"/>
      <c r="I220" s="103" t="s">
        <v>19</v>
      </c>
      <c r="J220" s="12"/>
      <c r="K220" s="13"/>
      <c r="L220" s="19"/>
      <c r="M220" s="19"/>
      <c r="N220" s="12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ht="15.75" customHeight="1" x14ac:dyDescent="0.25">
      <c r="A221" s="106"/>
      <c r="B221" s="137"/>
      <c r="C221" s="104"/>
      <c r="D221" s="104"/>
      <c r="E221" s="140"/>
      <c r="F221" s="109"/>
      <c r="G221" s="104"/>
      <c r="H221" s="104"/>
      <c r="I221" s="120"/>
      <c r="J221" s="12"/>
      <c r="K221" s="12"/>
      <c r="L221" s="19"/>
      <c r="M221" s="19"/>
      <c r="N221" s="12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ht="15.75" customHeight="1" x14ac:dyDescent="0.25">
      <c r="A222" s="106"/>
      <c r="B222" s="137"/>
      <c r="C222" s="104"/>
      <c r="D222" s="104"/>
      <c r="E222" s="140"/>
      <c r="F222" s="109"/>
      <c r="G222" s="104"/>
      <c r="H222" s="104"/>
      <c r="I222" s="103" t="s">
        <v>10</v>
      </c>
      <c r="J222" s="12" t="s">
        <v>1353</v>
      </c>
      <c r="K222" s="18" t="s">
        <v>1354</v>
      </c>
      <c r="L222" s="15">
        <v>3824.55</v>
      </c>
      <c r="M222" s="14">
        <v>3824.55</v>
      </c>
      <c r="N222" s="12" t="s">
        <v>1371</v>
      </c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ht="15.75" customHeight="1" x14ac:dyDescent="0.25">
      <c r="A223" s="106"/>
      <c r="B223" s="137"/>
      <c r="C223" s="104"/>
      <c r="D223" s="104"/>
      <c r="E223" s="140"/>
      <c r="F223" s="109"/>
      <c r="G223" s="104"/>
      <c r="H223" s="104"/>
      <c r="I223" s="120"/>
      <c r="J223" s="12"/>
      <c r="K223" s="18"/>
      <c r="L223" s="15"/>
      <c r="M223" s="14"/>
      <c r="N223" s="12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ht="15.75" customHeight="1" x14ac:dyDescent="0.25">
      <c r="A224" s="106"/>
      <c r="B224" s="137"/>
      <c r="C224" s="104"/>
      <c r="D224" s="104"/>
      <c r="E224" s="140"/>
      <c r="F224" s="109"/>
      <c r="G224" s="104"/>
      <c r="H224" s="104"/>
      <c r="I224" s="103" t="s">
        <v>20</v>
      </c>
      <c r="J224" s="12"/>
      <c r="K224" s="12"/>
      <c r="L224" s="15"/>
      <c r="M224" s="15"/>
      <c r="N224" s="12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ht="15.75" customHeight="1" x14ac:dyDescent="0.25">
      <c r="A225" s="106"/>
      <c r="B225" s="138"/>
      <c r="C225" s="120"/>
      <c r="D225" s="120"/>
      <c r="E225" s="141"/>
      <c r="F225" s="109"/>
      <c r="G225" s="120"/>
      <c r="H225" s="120"/>
      <c r="I225" s="120"/>
      <c r="J225" s="12"/>
      <c r="K225" s="12"/>
      <c r="L225" s="15"/>
      <c r="M225" s="15"/>
      <c r="N225" s="1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ht="15.75" customHeight="1" x14ac:dyDescent="0.25">
      <c r="A226" s="105" t="s">
        <v>1997</v>
      </c>
      <c r="B226" s="136" t="s">
        <v>341</v>
      </c>
      <c r="C226" s="103" t="s">
        <v>355</v>
      </c>
      <c r="D226" s="103" t="s">
        <v>162</v>
      </c>
      <c r="E226" s="139" t="s">
        <v>1173</v>
      </c>
      <c r="F226" s="109" t="s">
        <v>1172</v>
      </c>
      <c r="G226" s="103">
        <v>31.65</v>
      </c>
      <c r="H226" s="103" t="s">
        <v>1089</v>
      </c>
      <c r="I226" s="103" t="s">
        <v>8</v>
      </c>
      <c r="J226" s="12"/>
      <c r="K226" s="12"/>
      <c r="L226" s="15"/>
      <c r="M226" s="15"/>
      <c r="N226" s="12"/>
      <c r="O226" s="90">
        <f>SUM(L226:L227)</f>
        <v>0</v>
      </c>
      <c r="P226" s="90">
        <f>SUM(M226:M227)</f>
        <v>0</v>
      </c>
      <c r="Q226" s="90">
        <f>SUM(L228:L229)</f>
        <v>0</v>
      </c>
      <c r="R226" s="90">
        <f>SUM(M228:M229)</f>
        <v>0</v>
      </c>
      <c r="S226" s="90">
        <f>SUM(L230:L231)</f>
        <v>6.33</v>
      </c>
      <c r="T226" s="90">
        <f>SUM(M230:M231)</f>
        <v>6.33</v>
      </c>
      <c r="U226" s="90">
        <f>SUM(L232:L233)</f>
        <v>6.33</v>
      </c>
      <c r="V226" s="90">
        <f>SUM(M232:M233)</f>
        <v>6.33</v>
      </c>
      <c r="W226" s="90">
        <f>O226+Q226+S226+U226</f>
        <v>12.66</v>
      </c>
      <c r="X226" s="90">
        <f>P226+R226+T226+V226</f>
        <v>12.66</v>
      </c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ht="15.75" customHeight="1" x14ac:dyDescent="0.25">
      <c r="A227" s="106"/>
      <c r="B227" s="137"/>
      <c r="C227" s="104"/>
      <c r="D227" s="104"/>
      <c r="E227" s="140"/>
      <c r="F227" s="109"/>
      <c r="G227" s="104"/>
      <c r="H227" s="104"/>
      <c r="I227" s="120"/>
      <c r="J227" s="12"/>
      <c r="K227" s="12"/>
      <c r="L227" s="15"/>
      <c r="M227" s="15"/>
      <c r="N227" s="12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ht="15.75" customHeight="1" x14ac:dyDescent="0.25">
      <c r="A228" s="106"/>
      <c r="B228" s="137"/>
      <c r="C228" s="104"/>
      <c r="D228" s="104"/>
      <c r="E228" s="140"/>
      <c r="F228" s="109"/>
      <c r="G228" s="104"/>
      <c r="H228" s="104"/>
      <c r="I228" s="103" t="s">
        <v>19</v>
      </c>
      <c r="J228" s="12"/>
      <c r="K228" s="13"/>
      <c r="L228" s="19"/>
      <c r="M228" s="19"/>
      <c r="N228" s="12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ht="9.75" customHeight="1" x14ac:dyDescent="0.25">
      <c r="A229" s="106"/>
      <c r="B229" s="137"/>
      <c r="C229" s="104"/>
      <c r="D229" s="104"/>
      <c r="E229" s="140"/>
      <c r="F229" s="109"/>
      <c r="G229" s="104"/>
      <c r="H229" s="104"/>
      <c r="I229" s="120"/>
      <c r="J229" s="12"/>
      <c r="K229" s="12"/>
      <c r="L229" s="19"/>
      <c r="M229" s="19"/>
      <c r="N229" s="12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ht="15.75" customHeight="1" x14ac:dyDescent="0.25">
      <c r="A230" s="106"/>
      <c r="B230" s="137"/>
      <c r="C230" s="104"/>
      <c r="D230" s="104"/>
      <c r="E230" s="140"/>
      <c r="F230" s="109"/>
      <c r="G230" s="104"/>
      <c r="H230" s="104"/>
      <c r="I230" s="103" t="s">
        <v>10</v>
      </c>
      <c r="J230" s="12" t="s">
        <v>1175</v>
      </c>
      <c r="K230" s="18" t="s">
        <v>1149</v>
      </c>
      <c r="L230" s="15">
        <v>6.33</v>
      </c>
      <c r="M230" s="15">
        <v>6.33</v>
      </c>
      <c r="N230" s="12" t="s">
        <v>1217</v>
      </c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ht="15.75" customHeight="1" x14ac:dyDescent="0.25">
      <c r="A231" s="106"/>
      <c r="B231" s="137"/>
      <c r="C231" s="104"/>
      <c r="D231" s="104"/>
      <c r="E231" s="140"/>
      <c r="F231" s="109"/>
      <c r="G231" s="104"/>
      <c r="H231" s="104"/>
      <c r="I231" s="120"/>
      <c r="J231" s="12"/>
      <c r="K231" s="18"/>
      <c r="L231" s="15"/>
      <c r="M231" s="14"/>
      <c r="N231" s="12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ht="15.75" customHeight="1" x14ac:dyDescent="0.25">
      <c r="A232" s="106"/>
      <c r="B232" s="137"/>
      <c r="C232" s="104"/>
      <c r="D232" s="104"/>
      <c r="E232" s="140"/>
      <c r="F232" s="109"/>
      <c r="G232" s="104"/>
      <c r="H232" s="104"/>
      <c r="I232" s="103" t="s">
        <v>20</v>
      </c>
      <c r="J232" s="12" t="s">
        <v>1848</v>
      </c>
      <c r="K232" s="12" t="s">
        <v>1847</v>
      </c>
      <c r="L232" s="15">
        <v>6.33</v>
      </c>
      <c r="M232" s="15">
        <v>6.33</v>
      </c>
      <c r="N232" s="12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ht="15.75" customHeight="1" x14ac:dyDescent="0.25">
      <c r="A233" s="107"/>
      <c r="B233" s="138"/>
      <c r="C233" s="120"/>
      <c r="D233" s="120"/>
      <c r="E233" s="141"/>
      <c r="F233" s="109"/>
      <c r="G233" s="120"/>
      <c r="H233" s="120"/>
      <c r="I233" s="120"/>
      <c r="J233" s="12"/>
      <c r="K233" s="12"/>
      <c r="L233" s="15"/>
      <c r="M233" s="15"/>
      <c r="N233" s="1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ht="15.75" customHeight="1" x14ac:dyDescent="0.25">
      <c r="A234" s="105" t="s">
        <v>1997</v>
      </c>
      <c r="B234" s="136" t="s">
        <v>341</v>
      </c>
      <c r="C234" s="103" t="s">
        <v>355</v>
      </c>
      <c r="D234" s="103" t="s">
        <v>162</v>
      </c>
      <c r="E234" s="139" t="s">
        <v>1176</v>
      </c>
      <c r="F234" s="109" t="s">
        <v>1174</v>
      </c>
      <c r="G234" s="147">
        <v>1482</v>
      </c>
      <c r="H234" s="103" t="s">
        <v>356</v>
      </c>
      <c r="I234" s="103" t="s">
        <v>8</v>
      </c>
      <c r="J234" s="12"/>
      <c r="K234" s="12"/>
      <c r="L234" s="15"/>
      <c r="M234" s="15"/>
      <c r="N234" s="12"/>
      <c r="O234" s="90">
        <f>SUM(L234:L235)</f>
        <v>0</v>
      </c>
      <c r="P234" s="90">
        <f>SUM(M234:M235)</f>
        <v>0</v>
      </c>
      <c r="Q234" s="90">
        <f>SUM(L236:L237)</f>
        <v>0</v>
      </c>
      <c r="R234" s="90">
        <f>SUM(M236:M237)</f>
        <v>0</v>
      </c>
      <c r="S234" s="90">
        <f>SUM(L238:L239)</f>
        <v>296.39999999999998</v>
      </c>
      <c r="T234" s="90">
        <f>SUM(M238:M239)</f>
        <v>296.39999999999998</v>
      </c>
      <c r="U234" s="90">
        <f>SUM(L240:L241)</f>
        <v>296.39999999999998</v>
      </c>
      <c r="V234" s="90">
        <f>SUM(M240:M241)</f>
        <v>296.39999999999998</v>
      </c>
      <c r="W234" s="90">
        <f>O234+Q234+S234+U234</f>
        <v>592.79999999999995</v>
      </c>
      <c r="X234" s="90">
        <f>P234+R234+T234+V234</f>
        <v>592.79999999999995</v>
      </c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ht="15.75" customHeight="1" x14ac:dyDescent="0.25">
      <c r="A235" s="106"/>
      <c r="B235" s="137"/>
      <c r="C235" s="104"/>
      <c r="D235" s="104"/>
      <c r="E235" s="140"/>
      <c r="F235" s="109"/>
      <c r="G235" s="148"/>
      <c r="H235" s="104"/>
      <c r="I235" s="120"/>
      <c r="J235" s="12"/>
      <c r="K235" s="12"/>
      <c r="L235" s="15"/>
      <c r="M235" s="15"/>
      <c r="N235" s="12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ht="16.5" customHeight="1" x14ac:dyDescent="0.25">
      <c r="A236" s="106"/>
      <c r="B236" s="137"/>
      <c r="C236" s="104"/>
      <c r="D236" s="104"/>
      <c r="E236" s="140"/>
      <c r="F236" s="109"/>
      <c r="G236" s="148"/>
      <c r="H236" s="104"/>
      <c r="I236" s="103" t="s">
        <v>19</v>
      </c>
      <c r="J236" s="12"/>
      <c r="K236" s="13"/>
      <c r="L236" s="19"/>
      <c r="M236" s="19"/>
      <c r="N236" s="12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ht="15.75" customHeight="1" x14ac:dyDescent="0.25">
      <c r="A237" s="106"/>
      <c r="B237" s="137"/>
      <c r="C237" s="104"/>
      <c r="D237" s="104"/>
      <c r="E237" s="140"/>
      <c r="F237" s="109"/>
      <c r="G237" s="148"/>
      <c r="H237" s="104"/>
      <c r="I237" s="120"/>
      <c r="J237" s="12"/>
      <c r="K237" s="12"/>
      <c r="L237" s="19"/>
      <c r="M237" s="19"/>
      <c r="N237" s="12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ht="15.75" customHeight="1" x14ac:dyDescent="0.25">
      <c r="A238" s="106"/>
      <c r="B238" s="137"/>
      <c r="C238" s="104"/>
      <c r="D238" s="104"/>
      <c r="E238" s="140"/>
      <c r="F238" s="109"/>
      <c r="G238" s="148"/>
      <c r="H238" s="104"/>
      <c r="I238" s="103" t="s">
        <v>10</v>
      </c>
      <c r="J238" s="12" t="s">
        <v>1258</v>
      </c>
      <c r="K238" s="18" t="s">
        <v>1259</v>
      </c>
      <c r="L238" s="15">
        <v>296.39999999999998</v>
      </c>
      <c r="M238" s="14">
        <v>296.39999999999998</v>
      </c>
      <c r="N238" s="12" t="s">
        <v>1293</v>
      </c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ht="15.75" customHeight="1" x14ac:dyDescent="0.25">
      <c r="A239" s="106"/>
      <c r="B239" s="137"/>
      <c r="C239" s="104"/>
      <c r="D239" s="104"/>
      <c r="E239" s="140"/>
      <c r="F239" s="109"/>
      <c r="G239" s="148"/>
      <c r="H239" s="104"/>
      <c r="I239" s="120"/>
      <c r="J239" s="12"/>
      <c r="K239" s="18"/>
      <c r="L239" s="15"/>
      <c r="M239" s="14"/>
      <c r="N239" s="12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 ht="15.75" customHeight="1" x14ac:dyDescent="0.25">
      <c r="A240" s="106"/>
      <c r="B240" s="137"/>
      <c r="C240" s="104"/>
      <c r="D240" s="104"/>
      <c r="E240" s="140"/>
      <c r="F240" s="109"/>
      <c r="G240" s="148"/>
      <c r="H240" s="104"/>
      <c r="I240" s="103" t="s">
        <v>20</v>
      </c>
      <c r="J240" s="12" t="s">
        <v>1467</v>
      </c>
      <c r="K240" s="12" t="s">
        <v>1450</v>
      </c>
      <c r="L240" s="15">
        <v>296.39999999999998</v>
      </c>
      <c r="M240" s="15">
        <v>296.39999999999998</v>
      </c>
      <c r="N240" s="12" t="s">
        <v>1482</v>
      </c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</row>
    <row r="241" spans="1:49" ht="15.75" customHeight="1" x14ac:dyDescent="0.25">
      <c r="A241" s="107"/>
      <c r="B241" s="138"/>
      <c r="C241" s="120"/>
      <c r="D241" s="120"/>
      <c r="E241" s="141"/>
      <c r="F241" s="109"/>
      <c r="G241" s="149"/>
      <c r="H241" s="120"/>
      <c r="I241" s="120"/>
      <c r="J241" s="12"/>
      <c r="K241" s="12"/>
      <c r="L241" s="15"/>
      <c r="M241" s="15"/>
      <c r="N241" s="1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</row>
    <row r="242" spans="1:49" ht="15.75" customHeight="1" x14ac:dyDescent="0.25">
      <c r="A242" s="105" t="s">
        <v>1997</v>
      </c>
      <c r="B242" s="136" t="s">
        <v>341</v>
      </c>
      <c r="C242" s="103" t="s">
        <v>355</v>
      </c>
      <c r="D242" s="103" t="s">
        <v>162</v>
      </c>
      <c r="E242" s="139" t="s">
        <v>1296</v>
      </c>
      <c r="F242" s="109" t="s">
        <v>1294</v>
      </c>
      <c r="G242" s="147">
        <v>12060</v>
      </c>
      <c r="H242" s="103" t="s">
        <v>356</v>
      </c>
      <c r="I242" s="103" t="s">
        <v>8</v>
      </c>
      <c r="J242" s="12"/>
      <c r="K242" s="12"/>
      <c r="L242" s="15"/>
      <c r="M242" s="15"/>
      <c r="N242" s="12"/>
      <c r="O242" s="90">
        <f>SUM(L242:L243)</f>
        <v>0</v>
      </c>
      <c r="P242" s="90">
        <f>SUM(M242:M243)</f>
        <v>0</v>
      </c>
      <c r="Q242" s="90">
        <f>SUM(L244:L245)</f>
        <v>0</v>
      </c>
      <c r="R242" s="90">
        <f>SUM(M244:M245)</f>
        <v>0</v>
      </c>
      <c r="S242" s="90">
        <f>SUM(L246:L247)</f>
        <v>1608</v>
      </c>
      <c r="T242" s="90">
        <f>SUM(M246:M247)</f>
        <v>1608</v>
      </c>
      <c r="U242" s="90">
        <f>SUM(L248:L249)</f>
        <v>804</v>
      </c>
      <c r="V242" s="90">
        <f>SUM(M248:M249)</f>
        <v>804</v>
      </c>
      <c r="W242" s="90">
        <f>O242+Q242+S242+U242</f>
        <v>2412</v>
      </c>
      <c r="X242" s="90">
        <f>P242+R242+T242+V242</f>
        <v>2412</v>
      </c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</row>
    <row r="243" spans="1:49" ht="15.75" customHeight="1" x14ac:dyDescent="0.25">
      <c r="A243" s="106"/>
      <c r="B243" s="137"/>
      <c r="C243" s="104"/>
      <c r="D243" s="104"/>
      <c r="E243" s="140"/>
      <c r="F243" s="109"/>
      <c r="G243" s="148"/>
      <c r="H243" s="104"/>
      <c r="I243" s="120"/>
      <c r="J243" s="12"/>
      <c r="K243" s="12"/>
      <c r="L243" s="15"/>
      <c r="M243" s="15"/>
      <c r="N243" s="12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</row>
    <row r="244" spans="1:49" ht="16.5" customHeight="1" x14ac:dyDescent="0.25">
      <c r="A244" s="106"/>
      <c r="B244" s="137"/>
      <c r="C244" s="104"/>
      <c r="D244" s="104"/>
      <c r="E244" s="140"/>
      <c r="F244" s="109"/>
      <c r="G244" s="148"/>
      <c r="H244" s="104"/>
      <c r="I244" s="103" t="s">
        <v>19</v>
      </c>
      <c r="J244" s="12"/>
      <c r="K244" s="13"/>
      <c r="L244" s="19"/>
      <c r="M244" s="19"/>
      <c r="N244" s="12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</row>
    <row r="245" spans="1:49" ht="15.75" customHeight="1" x14ac:dyDescent="0.25">
      <c r="A245" s="106"/>
      <c r="B245" s="137"/>
      <c r="C245" s="104"/>
      <c r="D245" s="104"/>
      <c r="E245" s="140"/>
      <c r="F245" s="109"/>
      <c r="G245" s="148"/>
      <c r="H245" s="104"/>
      <c r="I245" s="120"/>
      <c r="J245" s="12"/>
      <c r="K245" s="12"/>
      <c r="L245" s="19"/>
      <c r="M245" s="19"/>
      <c r="N245" s="12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</row>
    <row r="246" spans="1:49" ht="15.75" customHeight="1" x14ac:dyDescent="0.25">
      <c r="A246" s="106"/>
      <c r="B246" s="137"/>
      <c r="C246" s="104"/>
      <c r="D246" s="104"/>
      <c r="E246" s="140"/>
      <c r="F246" s="109"/>
      <c r="G246" s="148"/>
      <c r="H246" s="104"/>
      <c r="I246" s="103" t="s">
        <v>10</v>
      </c>
      <c r="J246" s="12" t="s">
        <v>1348</v>
      </c>
      <c r="K246" s="18" t="s">
        <v>1299</v>
      </c>
      <c r="L246" s="15">
        <v>1608</v>
      </c>
      <c r="M246" s="14">
        <v>1608</v>
      </c>
      <c r="N246" s="12" t="s">
        <v>1402</v>
      </c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</row>
    <row r="247" spans="1:49" ht="15.75" customHeight="1" x14ac:dyDescent="0.25">
      <c r="A247" s="106"/>
      <c r="B247" s="137"/>
      <c r="C247" s="104"/>
      <c r="D247" s="104"/>
      <c r="E247" s="140"/>
      <c r="F247" s="109"/>
      <c r="G247" s="148"/>
      <c r="H247" s="104"/>
      <c r="I247" s="120"/>
      <c r="J247" s="12"/>
      <c r="K247" s="18"/>
      <c r="L247" s="15"/>
      <c r="M247" s="14"/>
      <c r="N247" s="12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</row>
    <row r="248" spans="1:49" ht="15.75" customHeight="1" x14ac:dyDescent="0.25">
      <c r="A248" s="106"/>
      <c r="B248" s="137"/>
      <c r="C248" s="104"/>
      <c r="D248" s="104"/>
      <c r="E248" s="140"/>
      <c r="F248" s="109"/>
      <c r="G248" s="148"/>
      <c r="H248" s="104"/>
      <c r="I248" s="103" t="s">
        <v>20</v>
      </c>
      <c r="J248" s="12" t="s">
        <v>1613</v>
      </c>
      <c r="K248" s="12" t="s">
        <v>1567</v>
      </c>
      <c r="L248" s="15">
        <v>804</v>
      </c>
      <c r="M248" s="15">
        <v>804</v>
      </c>
      <c r="N248" s="12" t="s">
        <v>1641</v>
      </c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</row>
    <row r="249" spans="1:49" ht="15.75" customHeight="1" x14ac:dyDescent="0.25">
      <c r="A249" s="107"/>
      <c r="B249" s="138"/>
      <c r="C249" s="120"/>
      <c r="D249" s="120"/>
      <c r="E249" s="141"/>
      <c r="F249" s="109"/>
      <c r="G249" s="149"/>
      <c r="H249" s="120"/>
      <c r="I249" s="120"/>
      <c r="J249" s="12"/>
      <c r="K249" s="12"/>
      <c r="L249" s="15"/>
      <c r="M249" s="15"/>
      <c r="N249" s="1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</row>
    <row r="250" spans="1:49" ht="15.75" customHeight="1" x14ac:dyDescent="0.25">
      <c r="A250" s="105" t="s">
        <v>1997</v>
      </c>
      <c r="B250" s="136" t="s">
        <v>341</v>
      </c>
      <c r="C250" s="103" t="s">
        <v>355</v>
      </c>
      <c r="D250" s="103" t="s">
        <v>162</v>
      </c>
      <c r="E250" s="139" t="s">
        <v>1562</v>
      </c>
      <c r="F250" s="109" t="s">
        <v>1559</v>
      </c>
      <c r="G250" s="147">
        <v>13529</v>
      </c>
      <c r="H250" s="103" t="s">
        <v>1560</v>
      </c>
      <c r="I250" s="103" t="s">
        <v>8</v>
      </c>
      <c r="J250" s="12"/>
      <c r="K250" s="12"/>
      <c r="L250" s="15"/>
      <c r="M250" s="15"/>
      <c r="N250" s="12"/>
      <c r="O250" s="90">
        <f>SUM(L250:L251)</f>
        <v>0</v>
      </c>
      <c r="P250" s="90">
        <f>SUM(M250:M251)</f>
        <v>0</v>
      </c>
      <c r="Q250" s="90">
        <f>SUM(L252:L253)</f>
        <v>0</v>
      </c>
      <c r="R250" s="90">
        <f>SUM(M252:M253)</f>
        <v>0</v>
      </c>
      <c r="S250" s="90">
        <f>SUM(L254:L255)</f>
        <v>0</v>
      </c>
      <c r="T250" s="90">
        <f>SUM(M254:M255)</f>
        <v>0</v>
      </c>
      <c r="U250" s="90">
        <f>SUM(L256:L259)</f>
        <v>13529</v>
      </c>
      <c r="V250" s="90">
        <f>SUM(M256:M259)</f>
        <v>13529</v>
      </c>
      <c r="W250" s="90">
        <f>O250+Q250+S250+U250</f>
        <v>13529</v>
      </c>
      <c r="X250" s="90">
        <f>P250+R250+T250+V250</f>
        <v>13529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</row>
    <row r="251" spans="1:49" ht="15.75" customHeight="1" x14ac:dyDescent="0.25">
      <c r="A251" s="106"/>
      <c r="B251" s="137"/>
      <c r="C251" s="104"/>
      <c r="D251" s="104"/>
      <c r="E251" s="140"/>
      <c r="F251" s="109"/>
      <c r="G251" s="148"/>
      <c r="H251" s="104"/>
      <c r="I251" s="120"/>
      <c r="J251" s="12"/>
      <c r="K251" s="12"/>
      <c r="L251" s="15"/>
      <c r="M251" s="15"/>
      <c r="N251" s="12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</row>
    <row r="252" spans="1:49" ht="16.5" customHeight="1" x14ac:dyDescent="0.25">
      <c r="A252" s="106"/>
      <c r="B252" s="137"/>
      <c r="C252" s="104"/>
      <c r="D252" s="104"/>
      <c r="E252" s="140"/>
      <c r="F252" s="109"/>
      <c r="G252" s="148"/>
      <c r="H252" s="104"/>
      <c r="I252" s="103" t="s">
        <v>19</v>
      </c>
      <c r="J252" s="12"/>
      <c r="K252" s="13"/>
      <c r="L252" s="19"/>
      <c r="M252" s="19"/>
      <c r="N252" s="12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</row>
    <row r="253" spans="1:49" ht="15.75" customHeight="1" x14ac:dyDescent="0.25">
      <c r="A253" s="106"/>
      <c r="B253" s="137"/>
      <c r="C253" s="104"/>
      <c r="D253" s="104"/>
      <c r="E253" s="140"/>
      <c r="F253" s="109"/>
      <c r="G253" s="148"/>
      <c r="H253" s="104"/>
      <c r="I253" s="120"/>
      <c r="J253" s="12"/>
      <c r="K253" s="12"/>
      <c r="L253" s="19"/>
      <c r="M253" s="19"/>
      <c r="N253" s="12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</row>
    <row r="254" spans="1:49" ht="15.75" customHeight="1" x14ac:dyDescent="0.25">
      <c r="A254" s="106"/>
      <c r="B254" s="137"/>
      <c r="C254" s="104"/>
      <c r="D254" s="104"/>
      <c r="E254" s="140"/>
      <c r="F254" s="109"/>
      <c r="G254" s="148"/>
      <c r="H254" s="104"/>
      <c r="I254" s="103" t="s">
        <v>10</v>
      </c>
      <c r="J254" s="12"/>
      <c r="K254" s="18"/>
      <c r="L254" s="15"/>
      <c r="M254" s="14"/>
      <c r="N254" s="12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</row>
    <row r="255" spans="1:49" ht="15.75" customHeight="1" x14ac:dyDescent="0.25">
      <c r="A255" s="106"/>
      <c r="B255" s="137"/>
      <c r="C255" s="104"/>
      <c r="D255" s="104"/>
      <c r="E255" s="140"/>
      <c r="F255" s="109"/>
      <c r="G255" s="148"/>
      <c r="H255" s="104"/>
      <c r="I255" s="120"/>
      <c r="J255" s="12"/>
      <c r="K255" s="18"/>
      <c r="L255" s="15"/>
      <c r="M255" s="14"/>
      <c r="N255" s="12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</row>
    <row r="256" spans="1:49" ht="15.75" customHeight="1" x14ac:dyDescent="0.25">
      <c r="A256" s="106"/>
      <c r="B256" s="137"/>
      <c r="C256" s="104"/>
      <c r="D256" s="104"/>
      <c r="E256" s="140"/>
      <c r="F256" s="109"/>
      <c r="G256" s="148"/>
      <c r="H256" s="104"/>
      <c r="I256" s="103" t="s">
        <v>20</v>
      </c>
      <c r="J256" s="12" t="s">
        <v>1561</v>
      </c>
      <c r="K256" s="12" t="s">
        <v>1515</v>
      </c>
      <c r="L256" s="15">
        <v>2705.8</v>
      </c>
      <c r="M256" s="15">
        <v>2705.8</v>
      </c>
      <c r="N256" s="12" t="s">
        <v>1565</v>
      </c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</row>
    <row r="257" spans="1:49" ht="15.75" customHeight="1" x14ac:dyDescent="0.25">
      <c r="A257" s="106"/>
      <c r="B257" s="137"/>
      <c r="C257" s="104"/>
      <c r="D257" s="104"/>
      <c r="E257" s="140"/>
      <c r="F257" s="109"/>
      <c r="G257" s="148"/>
      <c r="H257" s="104"/>
      <c r="I257" s="104"/>
      <c r="J257" s="12" t="s">
        <v>1860</v>
      </c>
      <c r="K257" s="12" t="s">
        <v>1847</v>
      </c>
      <c r="L257" s="15">
        <v>1894.06</v>
      </c>
      <c r="M257" s="15">
        <v>1894.06</v>
      </c>
      <c r="N257" s="12" t="s">
        <v>1911</v>
      </c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</row>
    <row r="258" spans="1:49" ht="15.75" customHeight="1" x14ac:dyDescent="0.25">
      <c r="A258" s="106"/>
      <c r="B258" s="137"/>
      <c r="C258" s="104"/>
      <c r="D258" s="104"/>
      <c r="E258" s="140"/>
      <c r="F258" s="109"/>
      <c r="G258" s="148"/>
      <c r="H258" s="104"/>
      <c r="I258" s="104"/>
      <c r="J258" s="12" t="s">
        <v>1671</v>
      </c>
      <c r="K258" s="12" t="s">
        <v>1658</v>
      </c>
      <c r="L258" s="15">
        <v>1894.06</v>
      </c>
      <c r="M258" s="15">
        <v>1894.06</v>
      </c>
      <c r="N258" s="12" t="s">
        <v>1693</v>
      </c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</row>
    <row r="259" spans="1:49" ht="15.75" customHeight="1" x14ac:dyDescent="0.25">
      <c r="A259" s="107"/>
      <c r="B259" s="138"/>
      <c r="C259" s="120"/>
      <c r="D259" s="120"/>
      <c r="E259" s="141"/>
      <c r="F259" s="109"/>
      <c r="G259" s="149"/>
      <c r="H259" s="120"/>
      <c r="I259" s="120"/>
      <c r="J259" s="12" t="s">
        <v>1660</v>
      </c>
      <c r="K259" s="12" t="s">
        <v>1653</v>
      </c>
      <c r="L259" s="15">
        <v>7035.08</v>
      </c>
      <c r="M259" s="15">
        <v>7035.08</v>
      </c>
      <c r="N259" s="12" t="s">
        <v>1694</v>
      </c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</row>
    <row r="260" spans="1:49" ht="15.75" customHeight="1" x14ac:dyDescent="0.25">
      <c r="A260" s="105" t="s">
        <v>1997</v>
      </c>
      <c r="B260" s="136" t="s">
        <v>341</v>
      </c>
      <c r="C260" s="103" t="s">
        <v>355</v>
      </c>
      <c r="D260" s="103" t="s">
        <v>162</v>
      </c>
      <c r="E260" s="139" t="s">
        <v>1885</v>
      </c>
      <c r="F260" s="109" t="s">
        <v>1688</v>
      </c>
      <c r="G260" s="147">
        <v>13529</v>
      </c>
      <c r="H260" s="103" t="s">
        <v>1560</v>
      </c>
      <c r="I260" s="103" t="s">
        <v>8</v>
      </c>
      <c r="J260" s="12"/>
      <c r="K260" s="12"/>
      <c r="L260" s="15"/>
      <c r="M260" s="15"/>
      <c r="N260" s="12"/>
      <c r="O260" s="90">
        <f>SUM(L260:L261)</f>
        <v>0</v>
      </c>
      <c r="P260" s="90">
        <f>SUM(M260:M261)</f>
        <v>0</v>
      </c>
      <c r="Q260" s="90">
        <f>SUM(L262:L263)</f>
        <v>0</v>
      </c>
      <c r="R260" s="90">
        <f>SUM(M262:M263)</f>
        <v>0</v>
      </c>
      <c r="S260" s="90">
        <f>SUM(L264:L265)</f>
        <v>0</v>
      </c>
      <c r="T260" s="90">
        <f>SUM(M264:M265)</f>
        <v>0</v>
      </c>
      <c r="U260" s="90">
        <f>SUM(L266:L268)</f>
        <v>1325</v>
      </c>
      <c r="V260" s="90">
        <f>SUM(M266:M268)</f>
        <v>1325</v>
      </c>
      <c r="W260" s="90">
        <f>O260+Q260+S260+U260</f>
        <v>1325</v>
      </c>
      <c r="X260" s="90">
        <f>P260+R260+T260+V260</f>
        <v>1325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</row>
    <row r="261" spans="1:49" ht="15.75" customHeight="1" x14ac:dyDescent="0.25">
      <c r="A261" s="106"/>
      <c r="B261" s="137"/>
      <c r="C261" s="104"/>
      <c r="D261" s="104"/>
      <c r="E261" s="140"/>
      <c r="F261" s="109"/>
      <c r="G261" s="148"/>
      <c r="H261" s="104"/>
      <c r="I261" s="120"/>
      <c r="J261" s="12"/>
      <c r="K261" s="12"/>
      <c r="L261" s="15"/>
      <c r="M261" s="15"/>
      <c r="N261" s="12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</row>
    <row r="262" spans="1:49" ht="16.5" customHeight="1" x14ac:dyDescent="0.25">
      <c r="A262" s="106"/>
      <c r="B262" s="137"/>
      <c r="C262" s="104"/>
      <c r="D262" s="104"/>
      <c r="E262" s="140"/>
      <c r="F262" s="109"/>
      <c r="G262" s="148"/>
      <c r="H262" s="104"/>
      <c r="I262" s="103" t="s">
        <v>19</v>
      </c>
      <c r="J262" s="12"/>
      <c r="K262" s="13"/>
      <c r="L262" s="19"/>
      <c r="M262" s="19"/>
      <c r="N262" s="12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</row>
    <row r="263" spans="1:49" ht="15.75" customHeight="1" x14ac:dyDescent="0.25">
      <c r="A263" s="106"/>
      <c r="B263" s="137"/>
      <c r="C263" s="104"/>
      <c r="D263" s="104"/>
      <c r="E263" s="140"/>
      <c r="F263" s="109"/>
      <c r="G263" s="148"/>
      <c r="H263" s="104"/>
      <c r="I263" s="120"/>
      <c r="J263" s="12"/>
      <c r="K263" s="12"/>
      <c r="L263" s="19"/>
      <c r="M263" s="19"/>
      <c r="N263" s="12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</row>
    <row r="264" spans="1:49" ht="15.75" customHeight="1" x14ac:dyDescent="0.25">
      <c r="A264" s="106"/>
      <c r="B264" s="137"/>
      <c r="C264" s="104"/>
      <c r="D264" s="104"/>
      <c r="E264" s="140"/>
      <c r="F264" s="109"/>
      <c r="G264" s="148"/>
      <c r="H264" s="104"/>
      <c r="I264" s="103" t="s">
        <v>10</v>
      </c>
      <c r="J264" s="12"/>
      <c r="K264" s="18"/>
      <c r="L264" s="15"/>
      <c r="M264" s="14"/>
      <c r="N264" s="12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</row>
    <row r="265" spans="1:49" ht="15.75" customHeight="1" x14ac:dyDescent="0.25">
      <c r="A265" s="106"/>
      <c r="B265" s="137"/>
      <c r="C265" s="104"/>
      <c r="D265" s="104"/>
      <c r="E265" s="140"/>
      <c r="F265" s="109"/>
      <c r="G265" s="148"/>
      <c r="H265" s="104"/>
      <c r="I265" s="120"/>
      <c r="J265" s="12"/>
      <c r="K265" s="18"/>
      <c r="L265" s="15"/>
      <c r="M265" s="14"/>
      <c r="N265" s="12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</row>
    <row r="266" spans="1:49" ht="15.75" customHeight="1" x14ac:dyDescent="0.25">
      <c r="A266" s="106"/>
      <c r="B266" s="137"/>
      <c r="C266" s="104"/>
      <c r="D266" s="104"/>
      <c r="E266" s="140"/>
      <c r="F266" s="109"/>
      <c r="G266" s="148"/>
      <c r="H266" s="104"/>
      <c r="I266" s="103" t="s">
        <v>20</v>
      </c>
      <c r="J266" s="12" t="s">
        <v>1689</v>
      </c>
      <c r="K266" s="12" t="s">
        <v>1653</v>
      </c>
      <c r="L266" s="15">
        <v>280</v>
      </c>
      <c r="M266" s="15">
        <v>280</v>
      </c>
      <c r="N266" s="12" t="s">
        <v>1693</v>
      </c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</row>
    <row r="267" spans="1:49" ht="15.75" customHeight="1" x14ac:dyDescent="0.25">
      <c r="A267" s="106"/>
      <c r="B267" s="137"/>
      <c r="C267" s="104"/>
      <c r="D267" s="104"/>
      <c r="E267" s="140"/>
      <c r="F267" s="109"/>
      <c r="G267" s="148"/>
      <c r="H267" s="104"/>
      <c r="I267" s="104"/>
      <c r="J267" s="12" t="s">
        <v>1690</v>
      </c>
      <c r="K267" s="12" t="s">
        <v>1658</v>
      </c>
      <c r="L267" s="15">
        <v>765</v>
      </c>
      <c r="M267" s="15">
        <v>765</v>
      </c>
      <c r="N267" s="12" t="s">
        <v>1693</v>
      </c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</row>
    <row r="268" spans="1:49" ht="15.75" customHeight="1" x14ac:dyDescent="0.25">
      <c r="A268" s="107"/>
      <c r="B268" s="138"/>
      <c r="C268" s="120"/>
      <c r="D268" s="120"/>
      <c r="E268" s="141"/>
      <c r="F268" s="109"/>
      <c r="G268" s="149"/>
      <c r="H268" s="120"/>
      <c r="I268" s="120"/>
      <c r="J268" s="12" t="s">
        <v>1884</v>
      </c>
      <c r="K268" s="12" t="s">
        <v>1883</v>
      </c>
      <c r="L268" s="15">
        <v>280</v>
      </c>
      <c r="M268" s="15">
        <v>280</v>
      </c>
      <c r="N268" s="12" t="s">
        <v>1925</v>
      </c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</row>
    <row r="269" spans="1:49" ht="15.75" customHeight="1" x14ac:dyDescent="0.25">
      <c r="A269" s="105" t="s">
        <v>1997</v>
      </c>
      <c r="B269" s="136" t="s">
        <v>341</v>
      </c>
      <c r="C269" s="103" t="s">
        <v>355</v>
      </c>
      <c r="D269" s="103" t="s">
        <v>162</v>
      </c>
      <c r="E269" s="139" t="s">
        <v>1785</v>
      </c>
      <c r="F269" s="109" t="s">
        <v>1782</v>
      </c>
      <c r="G269" s="147">
        <v>1250</v>
      </c>
      <c r="H269" s="103" t="s">
        <v>1560</v>
      </c>
      <c r="I269" s="103" t="s">
        <v>8</v>
      </c>
      <c r="J269" s="12"/>
      <c r="K269" s="12"/>
      <c r="L269" s="15"/>
      <c r="M269" s="15"/>
      <c r="N269" s="12"/>
      <c r="O269" s="90">
        <f>SUM(L269:L270)</f>
        <v>0</v>
      </c>
      <c r="P269" s="90">
        <f>SUM(M269:M270)</f>
        <v>0</v>
      </c>
      <c r="Q269" s="90">
        <f>SUM(L271:L272)</f>
        <v>0</v>
      </c>
      <c r="R269" s="90">
        <f>SUM(M271:M272)</f>
        <v>0</v>
      </c>
      <c r="S269" s="90">
        <f>SUM(L273:L274)</f>
        <v>0</v>
      </c>
      <c r="T269" s="90">
        <f>SUM(M273:M274)</f>
        <v>0</v>
      </c>
      <c r="U269" s="90">
        <f>SUM(L275:L277)</f>
        <v>1250</v>
      </c>
      <c r="V269" s="90">
        <f>SUM(M275:M277)</f>
        <v>1250</v>
      </c>
      <c r="W269" s="90">
        <f>O269+Q269+S269+U269</f>
        <v>1250</v>
      </c>
      <c r="X269" s="90">
        <f>P269+R269+T269+V269</f>
        <v>1250</v>
      </c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</row>
    <row r="270" spans="1:49" ht="15.75" customHeight="1" x14ac:dyDescent="0.25">
      <c r="A270" s="106"/>
      <c r="B270" s="137"/>
      <c r="C270" s="104"/>
      <c r="D270" s="104"/>
      <c r="E270" s="140"/>
      <c r="F270" s="109"/>
      <c r="G270" s="148"/>
      <c r="H270" s="104"/>
      <c r="I270" s="120"/>
      <c r="J270" s="12"/>
      <c r="K270" s="12"/>
      <c r="L270" s="15"/>
      <c r="M270" s="15"/>
      <c r="N270" s="12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</row>
    <row r="271" spans="1:49" ht="16.5" customHeight="1" x14ac:dyDescent="0.25">
      <c r="A271" s="106"/>
      <c r="B271" s="137"/>
      <c r="C271" s="104"/>
      <c r="D271" s="104"/>
      <c r="E271" s="140"/>
      <c r="F271" s="109"/>
      <c r="G271" s="148"/>
      <c r="H271" s="104"/>
      <c r="I271" s="103" t="s">
        <v>19</v>
      </c>
      <c r="J271" s="12"/>
      <c r="K271" s="13"/>
      <c r="L271" s="19"/>
      <c r="M271" s="19"/>
      <c r="N271" s="12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</row>
    <row r="272" spans="1:49" ht="15.75" customHeight="1" x14ac:dyDescent="0.25">
      <c r="A272" s="106"/>
      <c r="B272" s="137"/>
      <c r="C272" s="104"/>
      <c r="D272" s="104"/>
      <c r="E272" s="140"/>
      <c r="F272" s="109"/>
      <c r="G272" s="148"/>
      <c r="H272" s="104"/>
      <c r="I272" s="120"/>
      <c r="J272" s="12"/>
      <c r="K272" s="12"/>
      <c r="L272" s="19"/>
      <c r="M272" s="19"/>
      <c r="N272" s="12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</row>
    <row r="273" spans="1:49" ht="15.75" customHeight="1" x14ac:dyDescent="0.25">
      <c r="A273" s="106"/>
      <c r="B273" s="137"/>
      <c r="C273" s="104"/>
      <c r="D273" s="104"/>
      <c r="E273" s="140"/>
      <c r="F273" s="109"/>
      <c r="G273" s="148"/>
      <c r="H273" s="104"/>
      <c r="I273" s="103" t="s">
        <v>10</v>
      </c>
      <c r="J273" s="12"/>
      <c r="K273" s="18"/>
      <c r="L273" s="15"/>
      <c r="M273" s="14"/>
      <c r="N273" s="12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</row>
    <row r="274" spans="1:49" ht="15.75" customHeight="1" x14ac:dyDescent="0.25">
      <c r="A274" s="106"/>
      <c r="B274" s="137"/>
      <c r="C274" s="104"/>
      <c r="D274" s="104"/>
      <c r="E274" s="140"/>
      <c r="F274" s="109"/>
      <c r="G274" s="148"/>
      <c r="H274" s="104"/>
      <c r="I274" s="120"/>
      <c r="J274" s="12"/>
      <c r="K274" s="18"/>
      <c r="L274" s="15"/>
      <c r="M274" s="14"/>
      <c r="N274" s="12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</row>
    <row r="275" spans="1:49" ht="15.75" customHeight="1" x14ac:dyDescent="0.25">
      <c r="A275" s="106"/>
      <c r="B275" s="137"/>
      <c r="C275" s="104"/>
      <c r="D275" s="104"/>
      <c r="E275" s="140"/>
      <c r="F275" s="109"/>
      <c r="G275" s="148"/>
      <c r="H275" s="104"/>
      <c r="I275" s="103" t="s">
        <v>20</v>
      </c>
      <c r="J275" s="12" t="s">
        <v>1724</v>
      </c>
      <c r="K275" s="12" t="s">
        <v>1788</v>
      </c>
      <c r="L275" s="15">
        <v>1250</v>
      </c>
      <c r="M275" s="15">
        <v>1250</v>
      </c>
      <c r="N275" s="12" t="s">
        <v>1812</v>
      </c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</row>
    <row r="276" spans="1:49" ht="15.75" customHeight="1" x14ac:dyDescent="0.25">
      <c r="A276" s="106"/>
      <c r="B276" s="137"/>
      <c r="C276" s="104"/>
      <c r="D276" s="104"/>
      <c r="E276" s="140"/>
      <c r="F276" s="109"/>
      <c r="G276" s="148"/>
      <c r="H276" s="104"/>
      <c r="I276" s="104"/>
      <c r="J276" s="12"/>
      <c r="K276" s="12"/>
      <c r="L276" s="15"/>
      <c r="M276" s="15"/>
      <c r="N276" s="12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</row>
    <row r="277" spans="1:49" ht="15.75" customHeight="1" x14ac:dyDescent="0.25">
      <c r="A277" s="107"/>
      <c r="B277" s="138"/>
      <c r="C277" s="120"/>
      <c r="D277" s="120"/>
      <c r="E277" s="141"/>
      <c r="F277" s="109"/>
      <c r="G277" s="149"/>
      <c r="H277" s="120"/>
      <c r="I277" s="120"/>
      <c r="J277" s="12"/>
      <c r="K277" s="12"/>
      <c r="L277" s="15"/>
      <c r="M277" s="15"/>
      <c r="N277" s="1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</row>
    <row r="278" spans="1:49" ht="15.75" customHeight="1" x14ac:dyDescent="0.25">
      <c r="A278" s="105" t="s">
        <v>1997</v>
      </c>
      <c r="B278" s="136" t="s">
        <v>341</v>
      </c>
      <c r="C278" s="103" t="s">
        <v>355</v>
      </c>
      <c r="D278" s="103" t="s">
        <v>162</v>
      </c>
      <c r="E278" s="139" t="s">
        <v>1787</v>
      </c>
      <c r="F278" s="109" t="s">
        <v>1783</v>
      </c>
      <c r="G278" s="147">
        <v>819</v>
      </c>
      <c r="H278" s="103" t="s">
        <v>475</v>
      </c>
      <c r="I278" s="103" t="s">
        <v>8</v>
      </c>
      <c r="J278" s="12"/>
      <c r="K278" s="12"/>
      <c r="L278" s="15"/>
      <c r="M278" s="15"/>
      <c r="N278" s="12"/>
      <c r="O278" s="90">
        <f>SUM(L278:L279)</f>
        <v>0</v>
      </c>
      <c r="P278" s="90">
        <f>SUM(M278:M279)</f>
        <v>0</v>
      </c>
      <c r="Q278" s="90">
        <f>SUM(L280:L281)</f>
        <v>0</v>
      </c>
      <c r="R278" s="90">
        <f>SUM(M280:M281)</f>
        <v>0</v>
      </c>
      <c r="S278" s="90">
        <f>SUM(L282:L283)</f>
        <v>0</v>
      </c>
      <c r="T278" s="90">
        <f>SUM(M282:M283)</f>
        <v>0</v>
      </c>
      <c r="U278" s="90">
        <f>SUM(L284:L286)</f>
        <v>819</v>
      </c>
      <c r="V278" s="90">
        <f>SUM(M284:M286)</f>
        <v>819</v>
      </c>
      <c r="W278" s="90">
        <f>O278+Q278+S278+U278</f>
        <v>819</v>
      </c>
      <c r="X278" s="90">
        <f>P278+R278+T278+V278</f>
        <v>819</v>
      </c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</row>
    <row r="279" spans="1:49" ht="15.75" customHeight="1" x14ac:dyDescent="0.25">
      <c r="A279" s="106"/>
      <c r="B279" s="137"/>
      <c r="C279" s="104"/>
      <c r="D279" s="104"/>
      <c r="E279" s="140"/>
      <c r="F279" s="109"/>
      <c r="G279" s="148"/>
      <c r="H279" s="104"/>
      <c r="I279" s="120"/>
      <c r="J279" s="12"/>
      <c r="K279" s="12"/>
      <c r="L279" s="15"/>
      <c r="M279" s="15"/>
      <c r="N279" s="12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</row>
    <row r="280" spans="1:49" ht="16.5" customHeight="1" x14ac:dyDescent="0.25">
      <c r="A280" s="106"/>
      <c r="B280" s="137"/>
      <c r="C280" s="104"/>
      <c r="D280" s="104"/>
      <c r="E280" s="140"/>
      <c r="F280" s="109"/>
      <c r="G280" s="148"/>
      <c r="H280" s="104"/>
      <c r="I280" s="103" t="s">
        <v>19</v>
      </c>
      <c r="J280" s="12"/>
      <c r="K280" s="13"/>
      <c r="L280" s="19"/>
      <c r="M280" s="19"/>
      <c r="N280" s="12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</row>
    <row r="281" spans="1:49" ht="15.75" customHeight="1" x14ac:dyDescent="0.25">
      <c r="A281" s="106"/>
      <c r="B281" s="137"/>
      <c r="C281" s="104"/>
      <c r="D281" s="104"/>
      <c r="E281" s="140"/>
      <c r="F281" s="109"/>
      <c r="G281" s="148"/>
      <c r="H281" s="104"/>
      <c r="I281" s="120"/>
      <c r="J281" s="12"/>
      <c r="K281" s="12"/>
      <c r="L281" s="19"/>
      <c r="M281" s="19"/>
      <c r="N281" s="12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</row>
    <row r="282" spans="1:49" ht="15.75" customHeight="1" x14ac:dyDescent="0.25">
      <c r="A282" s="106"/>
      <c r="B282" s="137"/>
      <c r="C282" s="104"/>
      <c r="D282" s="104"/>
      <c r="E282" s="140"/>
      <c r="F282" s="109"/>
      <c r="G282" s="148"/>
      <c r="H282" s="104"/>
      <c r="I282" s="103" t="s">
        <v>10</v>
      </c>
      <c r="J282" s="12"/>
      <c r="K282" s="18"/>
      <c r="L282" s="15"/>
      <c r="M282" s="14"/>
      <c r="N282" s="12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</row>
    <row r="283" spans="1:49" ht="15.75" customHeight="1" x14ac:dyDescent="0.25">
      <c r="A283" s="106"/>
      <c r="B283" s="137"/>
      <c r="C283" s="104"/>
      <c r="D283" s="104"/>
      <c r="E283" s="140"/>
      <c r="F283" s="109"/>
      <c r="G283" s="148"/>
      <c r="H283" s="104"/>
      <c r="I283" s="120"/>
      <c r="J283" s="12"/>
      <c r="K283" s="18"/>
      <c r="L283" s="15"/>
      <c r="M283" s="14"/>
      <c r="N283" s="12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</row>
    <row r="284" spans="1:49" ht="15.75" customHeight="1" x14ac:dyDescent="0.25">
      <c r="A284" s="106"/>
      <c r="B284" s="137"/>
      <c r="C284" s="104"/>
      <c r="D284" s="104"/>
      <c r="E284" s="140"/>
      <c r="F284" s="109"/>
      <c r="G284" s="148"/>
      <c r="H284" s="104"/>
      <c r="I284" s="103" t="s">
        <v>20</v>
      </c>
      <c r="J284" s="12" t="s">
        <v>1805</v>
      </c>
      <c r="K284" s="12" t="s">
        <v>1753</v>
      </c>
      <c r="L284" s="15">
        <v>433</v>
      </c>
      <c r="M284" s="15">
        <v>433</v>
      </c>
      <c r="N284" s="12" t="s">
        <v>1820</v>
      </c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</row>
    <row r="285" spans="1:49" ht="15.75" customHeight="1" x14ac:dyDescent="0.25">
      <c r="A285" s="106"/>
      <c r="B285" s="137"/>
      <c r="C285" s="104"/>
      <c r="D285" s="104"/>
      <c r="E285" s="140"/>
      <c r="F285" s="109"/>
      <c r="G285" s="148"/>
      <c r="H285" s="104"/>
      <c r="I285" s="104"/>
      <c r="J285" s="12" t="s">
        <v>1850</v>
      </c>
      <c r="K285" s="12" t="s">
        <v>1847</v>
      </c>
      <c r="L285" s="15">
        <v>386</v>
      </c>
      <c r="M285" s="15">
        <v>386</v>
      </c>
      <c r="N285" s="12" t="s">
        <v>1907</v>
      </c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</row>
    <row r="286" spans="1:49" ht="15.75" customHeight="1" x14ac:dyDescent="0.25">
      <c r="A286" s="107"/>
      <c r="B286" s="138"/>
      <c r="C286" s="120"/>
      <c r="D286" s="120"/>
      <c r="E286" s="141"/>
      <c r="F286" s="109"/>
      <c r="G286" s="149"/>
      <c r="H286" s="120"/>
      <c r="I286" s="120"/>
      <c r="J286" s="12"/>
      <c r="K286" s="12"/>
      <c r="L286" s="15"/>
      <c r="M286" s="15"/>
      <c r="N286" s="1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</row>
    <row r="287" spans="1:49" ht="15.75" customHeight="1" x14ac:dyDescent="0.25">
      <c r="A287" s="105" t="s">
        <v>1997</v>
      </c>
      <c r="B287" s="136" t="s">
        <v>341</v>
      </c>
      <c r="C287" s="103" t="s">
        <v>355</v>
      </c>
      <c r="D287" s="103" t="s">
        <v>162</v>
      </c>
      <c r="E287" s="139" t="s">
        <v>1786</v>
      </c>
      <c r="F287" s="109" t="s">
        <v>1784</v>
      </c>
      <c r="G287" s="147">
        <v>125</v>
      </c>
      <c r="H287" s="103" t="s">
        <v>475</v>
      </c>
      <c r="I287" s="103" t="s">
        <v>8</v>
      </c>
      <c r="J287" s="12"/>
      <c r="K287" s="12"/>
      <c r="L287" s="15"/>
      <c r="M287" s="15"/>
      <c r="N287" s="12"/>
      <c r="O287" s="90">
        <f>SUM(L287:L288)</f>
        <v>0</v>
      </c>
      <c r="P287" s="90">
        <f>SUM(M287:M288)</f>
        <v>0</v>
      </c>
      <c r="Q287" s="90">
        <f>SUM(L289:L290)</f>
        <v>0</v>
      </c>
      <c r="R287" s="90">
        <f>SUM(M289:M290)</f>
        <v>0</v>
      </c>
      <c r="S287" s="90">
        <f>SUM(L291:L292)</f>
        <v>0</v>
      </c>
      <c r="T287" s="90">
        <f>SUM(M291:M292)</f>
        <v>0</v>
      </c>
      <c r="U287" s="90">
        <f>SUM(L293:L295)</f>
        <v>125</v>
      </c>
      <c r="V287" s="90">
        <f>SUM(M293:M295)</f>
        <v>125</v>
      </c>
      <c r="W287" s="90">
        <f>O287+Q287+S287+U287</f>
        <v>125</v>
      </c>
      <c r="X287" s="90">
        <f>P287+R287+T287+V287</f>
        <v>125</v>
      </c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</row>
    <row r="288" spans="1:49" ht="15.75" customHeight="1" x14ac:dyDescent="0.25">
      <c r="A288" s="106"/>
      <c r="B288" s="137"/>
      <c r="C288" s="104"/>
      <c r="D288" s="104"/>
      <c r="E288" s="140"/>
      <c r="F288" s="109"/>
      <c r="G288" s="148"/>
      <c r="H288" s="104"/>
      <c r="I288" s="120"/>
      <c r="J288" s="12"/>
      <c r="K288" s="12"/>
      <c r="L288" s="15"/>
      <c r="M288" s="15"/>
      <c r="N288" s="12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</row>
    <row r="289" spans="1:49" ht="16.5" customHeight="1" x14ac:dyDescent="0.25">
      <c r="A289" s="106"/>
      <c r="B289" s="137"/>
      <c r="C289" s="104"/>
      <c r="D289" s="104"/>
      <c r="E289" s="140"/>
      <c r="F289" s="109"/>
      <c r="G289" s="148"/>
      <c r="H289" s="104"/>
      <c r="I289" s="103" t="s">
        <v>19</v>
      </c>
      <c r="J289" s="12"/>
      <c r="K289" s="13"/>
      <c r="L289" s="19"/>
      <c r="M289" s="19"/>
      <c r="N289" s="12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</row>
    <row r="290" spans="1:49" ht="15.75" customHeight="1" x14ac:dyDescent="0.25">
      <c r="A290" s="106"/>
      <c r="B290" s="137"/>
      <c r="C290" s="104"/>
      <c r="D290" s="104"/>
      <c r="E290" s="140"/>
      <c r="F290" s="109"/>
      <c r="G290" s="148"/>
      <c r="H290" s="104"/>
      <c r="I290" s="120"/>
      <c r="J290" s="12"/>
      <c r="K290" s="12"/>
      <c r="L290" s="19"/>
      <c r="M290" s="19"/>
      <c r="N290" s="12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</row>
    <row r="291" spans="1:49" ht="15.75" customHeight="1" x14ac:dyDescent="0.25">
      <c r="A291" s="106"/>
      <c r="B291" s="137"/>
      <c r="C291" s="104"/>
      <c r="D291" s="104"/>
      <c r="E291" s="140"/>
      <c r="F291" s="109"/>
      <c r="G291" s="148"/>
      <c r="H291" s="104"/>
      <c r="I291" s="103" t="s">
        <v>10</v>
      </c>
      <c r="J291" s="12"/>
      <c r="K291" s="18"/>
      <c r="L291" s="15"/>
      <c r="M291" s="14"/>
      <c r="N291" s="12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</row>
    <row r="292" spans="1:49" ht="15.75" customHeight="1" x14ac:dyDescent="0.25">
      <c r="A292" s="106"/>
      <c r="B292" s="137"/>
      <c r="C292" s="104"/>
      <c r="D292" s="104"/>
      <c r="E292" s="140"/>
      <c r="F292" s="109"/>
      <c r="G292" s="148"/>
      <c r="H292" s="104"/>
      <c r="I292" s="120"/>
      <c r="J292" s="12"/>
      <c r="K292" s="18"/>
      <c r="L292" s="15"/>
      <c r="M292" s="14"/>
      <c r="N292" s="12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</row>
    <row r="293" spans="1:49" ht="15.75" customHeight="1" x14ac:dyDescent="0.25">
      <c r="A293" s="106"/>
      <c r="B293" s="137"/>
      <c r="C293" s="104"/>
      <c r="D293" s="104"/>
      <c r="E293" s="140"/>
      <c r="F293" s="109"/>
      <c r="G293" s="148"/>
      <c r="H293" s="104"/>
      <c r="I293" s="103" t="s">
        <v>20</v>
      </c>
      <c r="J293" s="12" t="s">
        <v>1789</v>
      </c>
      <c r="K293" s="12" t="s">
        <v>1722</v>
      </c>
      <c r="L293" s="15">
        <v>125</v>
      </c>
      <c r="M293" s="15">
        <v>125</v>
      </c>
      <c r="N293" s="12" t="s">
        <v>1812</v>
      </c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</row>
    <row r="294" spans="1:49" ht="15.75" customHeight="1" x14ac:dyDescent="0.25">
      <c r="A294" s="106"/>
      <c r="B294" s="137"/>
      <c r="C294" s="104"/>
      <c r="D294" s="104"/>
      <c r="E294" s="140"/>
      <c r="F294" s="109"/>
      <c r="G294" s="148"/>
      <c r="H294" s="104"/>
      <c r="I294" s="104"/>
      <c r="J294" s="12"/>
      <c r="K294" s="12"/>
      <c r="L294" s="15"/>
      <c r="M294" s="15"/>
      <c r="N294" s="12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</row>
    <row r="295" spans="1:49" ht="15.75" customHeight="1" x14ac:dyDescent="0.25">
      <c r="A295" s="107"/>
      <c r="B295" s="138"/>
      <c r="C295" s="120"/>
      <c r="D295" s="120"/>
      <c r="E295" s="141"/>
      <c r="F295" s="109"/>
      <c r="G295" s="149"/>
      <c r="H295" s="120"/>
      <c r="I295" s="120"/>
      <c r="J295" s="12"/>
      <c r="K295" s="12"/>
      <c r="L295" s="15"/>
      <c r="M295" s="15"/>
      <c r="N295" s="1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</row>
    <row r="296" spans="1:49" ht="15.75" customHeight="1" x14ac:dyDescent="0.25">
      <c r="A296" s="105" t="s">
        <v>1997</v>
      </c>
      <c r="B296" s="136" t="s">
        <v>341</v>
      </c>
      <c r="C296" s="103" t="s">
        <v>355</v>
      </c>
      <c r="D296" s="103" t="s">
        <v>162</v>
      </c>
      <c r="E296" s="139" t="s">
        <v>1747</v>
      </c>
      <c r="F296" s="109" t="s">
        <v>1691</v>
      </c>
      <c r="G296" s="147">
        <v>39.799999999999997</v>
      </c>
      <c r="H296" s="103" t="s">
        <v>367</v>
      </c>
      <c r="I296" s="103" t="s">
        <v>8</v>
      </c>
      <c r="J296" s="12"/>
      <c r="K296" s="12"/>
      <c r="L296" s="15"/>
      <c r="M296" s="15"/>
      <c r="N296" s="12"/>
      <c r="O296" s="90">
        <f>SUM(L296:L297)</f>
        <v>0</v>
      </c>
      <c r="P296" s="90">
        <f>SUM(M296:M297)</f>
        <v>0</v>
      </c>
      <c r="Q296" s="90">
        <f>SUM(L298:L299)</f>
        <v>0</v>
      </c>
      <c r="R296" s="90">
        <f>SUM(M298:M299)</f>
        <v>0</v>
      </c>
      <c r="S296" s="90">
        <f>SUM(L300:L301)</f>
        <v>0</v>
      </c>
      <c r="T296" s="90">
        <f>SUM(M300:M301)</f>
        <v>0</v>
      </c>
      <c r="U296" s="90">
        <f>SUM(L302:L304)</f>
        <v>39.799999999999997</v>
      </c>
      <c r="V296" s="90">
        <f>SUM(M302:M304)</f>
        <v>39.799999999999997</v>
      </c>
      <c r="W296" s="90">
        <f>O296+Q296+S296+U296</f>
        <v>39.799999999999997</v>
      </c>
      <c r="X296" s="90">
        <f>P296+R296+T296+V296</f>
        <v>39.799999999999997</v>
      </c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</row>
    <row r="297" spans="1:49" ht="15.75" customHeight="1" x14ac:dyDescent="0.25">
      <c r="A297" s="106"/>
      <c r="B297" s="137"/>
      <c r="C297" s="104"/>
      <c r="D297" s="104"/>
      <c r="E297" s="140"/>
      <c r="F297" s="109"/>
      <c r="G297" s="148"/>
      <c r="H297" s="104"/>
      <c r="I297" s="120"/>
      <c r="J297" s="12"/>
      <c r="K297" s="12"/>
      <c r="L297" s="15"/>
      <c r="M297" s="15"/>
      <c r="N297" s="12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</row>
    <row r="298" spans="1:49" ht="16.5" customHeight="1" x14ac:dyDescent="0.25">
      <c r="A298" s="106"/>
      <c r="B298" s="137"/>
      <c r="C298" s="104"/>
      <c r="D298" s="104"/>
      <c r="E298" s="140"/>
      <c r="F298" s="109"/>
      <c r="G298" s="148"/>
      <c r="H298" s="104"/>
      <c r="I298" s="103" t="s">
        <v>19</v>
      </c>
      <c r="J298" s="12"/>
      <c r="K298" s="13"/>
      <c r="L298" s="19"/>
      <c r="M298" s="19"/>
      <c r="N298" s="12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</row>
    <row r="299" spans="1:49" ht="15.75" customHeight="1" x14ac:dyDescent="0.25">
      <c r="A299" s="106"/>
      <c r="B299" s="137"/>
      <c r="C299" s="104"/>
      <c r="D299" s="104"/>
      <c r="E299" s="140"/>
      <c r="F299" s="109"/>
      <c r="G299" s="148"/>
      <c r="H299" s="104"/>
      <c r="I299" s="120"/>
      <c r="J299" s="12"/>
      <c r="K299" s="12"/>
      <c r="L299" s="19"/>
      <c r="M299" s="19"/>
      <c r="N299" s="12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</row>
    <row r="300" spans="1:49" ht="15.75" customHeight="1" x14ac:dyDescent="0.25">
      <c r="A300" s="106"/>
      <c r="B300" s="137"/>
      <c r="C300" s="104"/>
      <c r="D300" s="104"/>
      <c r="E300" s="140"/>
      <c r="F300" s="109"/>
      <c r="G300" s="148"/>
      <c r="H300" s="104"/>
      <c r="I300" s="103" t="s">
        <v>10</v>
      </c>
      <c r="J300" s="12"/>
      <c r="K300" s="18"/>
      <c r="L300" s="15"/>
      <c r="M300" s="14"/>
      <c r="N300" s="12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</row>
    <row r="301" spans="1:49" ht="15.75" customHeight="1" x14ac:dyDescent="0.25">
      <c r="A301" s="106"/>
      <c r="B301" s="137"/>
      <c r="C301" s="104"/>
      <c r="D301" s="104"/>
      <c r="E301" s="140"/>
      <c r="F301" s="109"/>
      <c r="G301" s="148"/>
      <c r="H301" s="104"/>
      <c r="I301" s="120"/>
      <c r="J301" s="12"/>
      <c r="K301" s="18"/>
      <c r="L301" s="15"/>
      <c r="M301" s="14"/>
      <c r="N301" s="12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</row>
    <row r="302" spans="1:49" ht="15.75" customHeight="1" x14ac:dyDescent="0.25">
      <c r="A302" s="106"/>
      <c r="B302" s="137"/>
      <c r="C302" s="104"/>
      <c r="D302" s="104"/>
      <c r="E302" s="140"/>
      <c r="F302" s="109"/>
      <c r="G302" s="148"/>
      <c r="H302" s="104"/>
      <c r="I302" s="103" t="s">
        <v>20</v>
      </c>
      <c r="J302" s="12" t="s">
        <v>1692</v>
      </c>
      <c r="K302" s="12" t="s">
        <v>1663</v>
      </c>
      <c r="L302" s="15">
        <v>39.799999999999997</v>
      </c>
      <c r="M302" s="15">
        <v>39.799999999999997</v>
      </c>
      <c r="N302" s="12" t="s">
        <v>1663</v>
      </c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</row>
    <row r="303" spans="1:49" ht="15.75" customHeight="1" x14ac:dyDescent="0.25">
      <c r="A303" s="106"/>
      <c r="B303" s="137"/>
      <c r="C303" s="104"/>
      <c r="D303" s="104"/>
      <c r="E303" s="140"/>
      <c r="F303" s="109"/>
      <c r="G303" s="148"/>
      <c r="H303" s="104"/>
      <c r="I303" s="104"/>
      <c r="J303" s="12"/>
      <c r="K303" s="12"/>
      <c r="L303" s="15"/>
      <c r="M303" s="15"/>
      <c r="N303" s="12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</row>
    <row r="304" spans="1:49" ht="15.75" customHeight="1" x14ac:dyDescent="0.25">
      <c r="A304" s="107"/>
      <c r="B304" s="138"/>
      <c r="C304" s="120"/>
      <c r="D304" s="120"/>
      <c r="E304" s="141"/>
      <c r="F304" s="109"/>
      <c r="G304" s="149"/>
      <c r="H304" s="120"/>
      <c r="I304" s="120"/>
      <c r="J304" s="12"/>
      <c r="K304" s="12"/>
      <c r="L304" s="15"/>
      <c r="M304" s="15"/>
      <c r="N304" s="1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</row>
    <row r="305" spans="1:49" ht="15.75" customHeight="1" x14ac:dyDescent="0.25">
      <c r="A305" s="105" t="s">
        <v>1997</v>
      </c>
      <c r="B305" s="136" t="s">
        <v>341</v>
      </c>
      <c r="C305" s="103" t="s">
        <v>355</v>
      </c>
      <c r="D305" s="103" t="s">
        <v>162</v>
      </c>
      <c r="E305" s="139" t="s">
        <v>1749</v>
      </c>
      <c r="F305" s="109" t="s">
        <v>1748</v>
      </c>
      <c r="G305" s="147">
        <v>1836</v>
      </c>
      <c r="H305" s="103" t="s">
        <v>1560</v>
      </c>
      <c r="I305" s="103" t="s">
        <v>8</v>
      </c>
      <c r="J305" s="12"/>
      <c r="K305" s="12"/>
      <c r="L305" s="15"/>
      <c r="M305" s="15"/>
      <c r="N305" s="12"/>
      <c r="O305" s="90">
        <f>SUM(L305:L306)</f>
        <v>0</v>
      </c>
      <c r="P305" s="90">
        <f>SUM(M305:M306)</f>
        <v>0</v>
      </c>
      <c r="Q305" s="90">
        <f>SUM(L307:L308)</f>
        <v>0</v>
      </c>
      <c r="R305" s="90">
        <f>SUM(M307:M308)</f>
        <v>0</v>
      </c>
      <c r="S305" s="90">
        <f>SUM(L309:L310)</f>
        <v>0</v>
      </c>
      <c r="T305" s="90">
        <f>SUM(M309:M310)</f>
        <v>0</v>
      </c>
      <c r="U305" s="90">
        <f>SUM(L311:L313)</f>
        <v>1836</v>
      </c>
      <c r="V305" s="90">
        <f>SUM(M311:M313)</f>
        <v>1836</v>
      </c>
      <c r="W305" s="90">
        <f>O305+Q305+S305+U305</f>
        <v>1836</v>
      </c>
      <c r="X305" s="90">
        <f>P305+R305+T305+V305</f>
        <v>1836</v>
      </c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</row>
    <row r="306" spans="1:49" ht="15.75" customHeight="1" x14ac:dyDescent="0.25">
      <c r="A306" s="106"/>
      <c r="B306" s="137"/>
      <c r="C306" s="104"/>
      <c r="D306" s="104"/>
      <c r="E306" s="140"/>
      <c r="F306" s="109"/>
      <c r="G306" s="148"/>
      <c r="H306" s="104"/>
      <c r="I306" s="120"/>
      <c r="J306" s="12"/>
      <c r="K306" s="12"/>
      <c r="L306" s="15"/>
      <c r="M306" s="15"/>
      <c r="N306" s="12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</row>
    <row r="307" spans="1:49" ht="16.5" customHeight="1" x14ac:dyDescent="0.25">
      <c r="A307" s="106"/>
      <c r="B307" s="137"/>
      <c r="C307" s="104"/>
      <c r="D307" s="104"/>
      <c r="E307" s="140"/>
      <c r="F307" s="109"/>
      <c r="G307" s="148"/>
      <c r="H307" s="104"/>
      <c r="I307" s="103" t="s">
        <v>19</v>
      </c>
      <c r="J307" s="12"/>
      <c r="K307" s="13"/>
      <c r="L307" s="19"/>
      <c r="M307" s="19"/>
      <c r="N307" s="12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</row>
    <row r="308" spans="1:49" ht="15.75" customHeight="1" x14ac:dyDescent="0.25">
      <c r="A308" s="106"/>
      <c r="B308" s="137"/>
      <c r="C308" s="104"/>
      <c r="D308" s="104"/>
      <c r="E308" s="140"/>
      <c r="F308" s="109"/>
      <c r="G308" s="148"/>
      <c r="H308" s="104"/>
      <c r="I308" s="120"/>
      <c r="J308" s="12"/>
      <c r="K308" s="12"/>
      <c r="L308" s="19"/>
      <c r="M308" s="19"/>
      <c r="N308" s="12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</row>
    <row r="309" spans="1:49" ht="15.75" customHeight="1" x14ac:dyDescent="0.25">
      <c r="A309" s="106"/>
      <c r="B309" s="137"/>
      <c r="C309" s="104"/>
      <c r="D309" s="104"/>
      <c r="E309" s="140"/>
      <c r="F309" s="109"/>
      <c r="G309" s="148"/>
      <c r="H309" s="104"/>
      <c r="I309" s="103" t="s">
        <v>10</v>
      </c>
      <c r="J309" s="12"/>
      <c r="K309" s="18"/>
      <c r="L309" s="15"/>
      <c r="M309" s="14"/>
      <c r="N309" s="12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</row>
    <row r="310" spans="1:49" ht="15.75" customHeight="1" x14ac:dyDescent="0.25">
      <c r="A310" s="106"/>
      <c r="B310" s="137"/>
      <c r="C310" s="104"/>
      <c r="D310" s="104"/>
      <c r="E310" s="140"/>
      <c r="F310" s="109"/>
      <c r="G310" s="148"/>
      <c r="H310" s="104"/>
      <c r="I310" s="120"/>
      <c r="J310" s="12"/>
      <c r="K310" s="18"/>
      <c r="L310" s="15"/>
      <c r="M310" s="14"/>
      <c r="N310" s="12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</row>
    <row r="311" spans="1:49" ht="15.75" customHeight="1" x14ac:dyDescent="0.25">
      <c r="A311" s="106"/>
      <c r="B311" s="137"/>
      <c r="C311" s="104"/>
      <c r="D311" s="104"/>
      <c r="E311" s="140"/>
      <c r="F311" s="109"/>
      <c r="G311" s="148"/>
      <c r="H311" s="104"/>
      <c r="I311" s="103" t="s">
        <v>20</v>
      </c>
      <c r="J311" s="12"/>
      <c r="K311" s="12"/>
      <c r="L311" s="15"/>
      <c r="M311" s="15"/>
      <c r="N311" s="12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</row>
    <row r="312" spans="1:49" ht="15.75" customHeight="1" x14ac:dyDescent="0.25">
      <c r="A312" s="106"/>
      <c r="B312" s="137"/>
      <c r="C312" s="104"/>
      <c r="D312" s="104"/>
      <c r="E312" s="140"/>
      <c r="F312" s="109"/>
      <c r="G312" s="148"/>
      <c r="H312" s="104"/>
      <c r="I312" s="104"/>
      <c r="J312" s="12" t="s">
        <v>1746</v>
      </c>
      <c r="K312" s="12" t="s">
        <v>1694</v>
      </c>
      <c r="L312" s="15">
        <v>1836</v>
      </c>
      <c r="M312" s="15">
        <v>1836</v>
      </c>
      <c r="N312" s="12" t="s">
        <v>1798</v>
      </c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</row>
    <row r="313" spans="1:49" ht="15.75" customHeight="1" x14ac:dyDescent="0.25">
      <c r="A313" s="107"/>
      <c r="B313" s="138"/>
      <c r="C313" s="120"/>
      <c r="D313" s="120"/>
      <c r="E313" s="141"/>
      <c r="F313" s="109"/>
      <c r="G313" s="149"/>
      <c r="H313" s="120"/>
      <c r="I313" s="120"/>
      <c r="J313" s="12"/>
      <c r="K313" s="12"/>
      <c r="L313" s="15"/>
      <c r="M313" s="15"/>
      <c r="N313" s="1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</row>
    <row r="314" spans="1:49" ht="15.75" customHeight="1" x14ac:dyDescent="0.25">
      <c r="A314" s="105" t="s">
        <v>1997</v>
      </c>
      <c r="B314" s="136" t="s">
        <v>341</v>
      </c>
      <c r="C314" s="103" t="s">
        <v>355</v>
      </c>
      <c r="D314" s="103" t="s">
        <v>162</v>
      </c>
      <c r="E314" s="139" t="s">
        <v>1760</v>
      </c>
      <c r="F314" s="109" t="s">
        <v>1750</v>
      </c>
      <c r="G314" s="147">
        <v>72</v>
      </c>
      <c r="H314" s="103" t="s">
        <v>367</v>
      </c>
      <c r="I314" s="103" t="s">
        <v>8</v>
      </c>
      <c r="J314" s="12"/>
      <c r="K314" s="12"/>
      <c r="L314" s="15"/>
      <c r="M314" s="15"/>
      <c r="N314" s="12"/>
      <c r="O314" s="90">
        <f>SUM(L314:L315)</f>
        <v>0</v>
      </c>
      <c r="P314" s="90">
        <f>SUM(M314:M315)</f>
        <v>0</v>
      </c>
      <c r="Q314" s="90">
        <f>SUM(L316:L317)</f>
        <v>0</v>
      </c>
      <c r="R314" s="90">
        <f>SUM(M316:M317)</f>
        <v>0</v>
      </c>
      <c r="S314" s="90">
        <f>SUM(L318:L319)</f>
        <v>0</v>
      </c>
      <c r="T314" s="90">
        <f>SUM(M318:M319)</f>
        <v>0</v>
      </c>
      <c r="U314" s="90">
        <f>SUM(L320:L322)</f>
        <v>72</v>
      </c>
      <c r="V314" s="90">
        <f>SUM(M320:M322)</f>
        <v>72</v>
      </c>
      <c r="W314" s="90">
        <f>O314+Q314+S314+U314</f>
        <v>72</v>
      </c>
      <c r="X314" s="90">
        <f>P314+R314+T314+V314</f>
        <v>72</v>
      </c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</row>
    <row r="315" spans="1:49" ht="15.75" customHeight="1" x14ac:dyDescent="0.25">
      <c r="A315" s="106"/>
      <c r="B315" s="137"/>
      <c r="C315" s="104"/>
      <c r="D315" s="104"/>
      <c r="E315" s="140"/>
      <c r="F315" s="109"/>
      <c r="G315" s="148"/>
      <c r="H315" s="104"/>
      <c r="I315" s="120"/>
      <c r="J315" s="12"/>
      <c r="K315" s="12"/>
      <c r="L315" s="15"/>
      <c r="M315" s="15"/>
      <c r="N315" s="12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</row>
    <row r="316" spans="1:49" ht="16.5" customHeight="1" x14ac:dyDescent="0.25">
      <c r="A316" s="106"/>
      <c r="B316" s="137"/>
      <c r="C316" s="104"/>
      <c r="D316" s="104"/>
      <c r="E316" s="140"/>
      <c r="F316" s="109"/>
      <c r="G316" s="148"/>
      <c r="H316" s="104"/>
      <c r="I316" s="103" t="s">
        <v>19</v>
      </c>
      <c r="J316" s="12"/>
      <c r="K316" s="13"/>
      <c r="L316" s="19"/>
      <c r="M316" s="19"/>
      <c r="N316" s="12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</row>
    <row r="317" spans="1:49" ht="15.75" customHeight="1" x14ac:dyDescent="0.25">
      <c r="A317" s="106"/>
      <c r="B317" s="137"/>
      <c r="C317" s="104"/>
      <c r="D317" s="104"/>
      <c r="E317" s="140"/>
      <c r="F317" s="109"/>
      <c r="G317" s="148"/>
      <c r="H317" s="104"/>
      <c r="I317" s="120"/>
      <c r="J317" s="12"/>
      <c r="K317" s="12"/>
      <c r="L317" s="19"/>
      <c r="M317" s="19"/>
      <c r="N317" s="12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</row>
    <row r="318" spans="1:49" ht="15.75" customHeight="1" x14ac:dyDescent="0.25">
      <c r="A318" s="106"/>
      <c r="B318" s="137"/>
      <c r="C318" s="104"/>
      <c r="D318" s="104"/>
      <c r="E318" s="140"/>
      <c r="F318" s="109"/>
      <c r="G318" s="148"/>
      <c r="H318" s="104"/>
      <c r="I318" s="103" t="s">
        <v>10</v>
      </c>
      <c r="J318" s="12"/>
      <c r="K318" s="18"/>
      <c r="L318" s="15"/>
      <c r="M318" s="14"/>
      <c r="N318" s="12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</row>
    <row r="319" spans="1:49" ht="15.75" customHeight="1" x14ac:dyDescent="0.25">
      <c r="A319" s="106"/>
      <c r="B319" s="137"/>
      <c r="C319" s="104"/>
      <c r="D319" s="104"/>
      <c r="E319" s="140"/>
      <c r="F319" s="109"/>
      <c r="G319" s="148"/>
      <c r="H319" s="104"/>
      <c r="I319" s="120"/>
      <c r="J319" s="12"/>
      <c r="K319" s="18"/>
      <c r="L319" s="15"/>
      <c r="M319" s="14"/>
      <c r="N319" s="12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</row>
    <row r="320" spans="1:49" ht="15.75" customHeight="1" x14ac:dyDescent="0.25">
      <c r="A320" s="106"/>
      <c r="B320" s="137"/>
      <c r="C320" s="104"/>
      <c r="D320" s="104"/>
      <c r="E320" s="140"/>
      <c r="F320" s="109"/>
      <c r="G320" s="148"/>
      <c r="H320" s="104"/>
      <c r="I320" s="103" t="s">
        <v>20</v>
      </c>
      <c r="J320" s="12" t="s">
        <v>1759</v>
      </c>
      <c r="K320" s="12" t="s">
        <v>1722</v>
      </c>
      <c r="L320" s="15">
        <v>28.8</v>
      </c>
      <c r="M320" s="15">
        <v>28.8</v>
      </c>
      <c r="N320" s="12" t="s">
        <v>1812</v>
      </c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</row>
    <row r="321" spans="1:49" ht="15.75" customHeight="1" x14ac:dyDescent="0.25">
      <c r="A321" s="106"/>
      <c r="B321" s="137"/>
      <c r="C321" s="104"/>
      <c r="D321" s="104"/>
      <c r="E321" s="140"/>
      <c r="F321" s="109"/>
      <c r="G321" s="148"/>
      <c r="H321" s="104"/>
      <c r="I321" s="104"/>
      <c r="J321" s="12" t="s">
        <v>1770</v>
      </c>
      <c r="K321" s="12" t="s">
        <v>1771</v>
      </c>
      <c r="L321" s="15">
        <v>43.2</v>
      </c>
      <c r="M321" s="15">
        <v>43.2</v>
      </c>
      <c r="N321" s="12" t="s">
        <v>1812</v>
      </c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</row>
    <row r="322" spans="1:49" ht="15.75" customHeight="1" x14ac:dyDescent="0.25">
      <c r="A322" s="107"/>
      <c r="B322" s="138"/>
      <c r="C322" s="120"/>
      <c r="D322" s="120"/>
      <c r="E322" s="141"/>
      <c r="F322" s="109"/>
      <c r="G322" s="149"/>
      <c r="H322" s="120"/>
      <c r="I322" s="120"/>
      <c r="J322" s="12"/>
      <c r="K322" s="12"/>
      <c r="L322" s="15"/>
      <c r="M322" s="15"/>
      <c r="N322" s="1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</row>
    <row r="323" spans="1:49" ht="15.75" customHeight="1" x14ac:dyDescent="0.25">
      <c r="A323" s="105" t="s">
        <v>1997</v>
      </c>
      <c r="B323" s="136" t="s">
        <v>341</v>
      </c>
      <c r="C323" s="103" t="s">
        <v>355</v>
      </c>
      <c r="D323" s="103" t="s">
        <v>162</v>
      </c>
      <c r="E323" s="139" t="s">
        <v>1889</v>
      </c>
      <c r="F323" s="109" t="s">
        <v>1888</v>
      </c>
      <c r="G323" s="147">
        <v>3952</v>
      </c>
      <c r="H323" s="103" t="s">
        <v>353</v>
      </c>
      <c r="I323" s="103" t="s">
        <v>8</v>
      </c>
      <c r="J323" s="12"/>
      <c r="K323" s="12"/>
      <c r="L323" s="15"/>
      <c r="M323" s="15"/>
      <c r="N323" s="12"/>
      <c r="O323" s="90">
        <f>SUM(L323:L324)</f>
        <v>0</v>
      </c>
      <c r="P323" s="90">
        <f>SUM(M323:M324)</f>
        <v>0</v>
      </c>
      <c r="Q323" s="90">
        <f>SUM(L325:L326)</f>
        <v>0</v>
      </c>
      <c r="R323" s="90">
        <f>SUM(M325:M326)</f>
        <v>0</v>
      </c>
      <c r="S323" s="90">
        <f>SUM(L327:L328)</f>
        <v>0</v>
      </c>
      <c r="T323" s="90">
        <f>SUM(M327:M328)</f>
        <v>0</v>
      </c>
      <c r="U323" s="90">
        <f>SUM(L329:L331)</f>
        <v>3952</v>
      </c>
      <c r="V323" s="90">
        <f>SUM(M329:M331)</f>
        <v>3952</v>
      </c>
      <c r="W323" s="90">
        <f>O323+Q323+S323+U323</f>
        <v>3952</v>
      </c>
      <c r="X323" s="90">
        <f>P323+R323+T323+V323</f>
        <v>3952</v>
      </c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</row>
    <row r="324" spans="1:49" ht="15.75" customHeight="1" x14ac:dyDescent="0.25">
      <c r="A324" s="106"/>
      <c r="B324" s="137"/>
      <c r="C324" s="104"/>
      <c r="D324" s="104"/>
      <c r="E324" s="140"/>
      <c r="F324" s="109"/>
      <c r="G324" s="148"/>
      <c r="H324" s="104"/>
      <c r="I324" s="120"/>
      <c r="J324" s="12"/>
      <c r="K324" s="12"/>
      <c r="L324" s="15"/>
      <c r="M324" s="15"/>
      <c r="N324" s="12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</row>
    <row r="325" spans="1:49" ht="16.5" customHeight="1" x14ac:dyDescent="0.25">
      <c r="A325" s="106"/>
      <c r="B325" s="137"/>
      <c r="C325" s="104"/>
      <c r="D325" s="104"/>
      <c r="E325" s="140"/>
      <c r="F325" s="109"/>
      <c r="G325" s="148"/>
      <c r="H325" s="104"/>
      <c r="I325" s="103" t="s">
        <v>19</v>
      </c>
      <c r="J325" s="12"/>
      <c r="K325" s="13"/>
      <c r="L325" s="19"/>
      <c r="M325" s="19"/>
      <c r="N325" s="12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</row>
    <row r="326" spans="1:49" ht="15.75" customHeight="1" x14ac:dyDescent="0.25">
      <c r="A326" s="106"/>
      <c r="B326" s="137"/>
      <c r="C326" s="104"/>
      <c r="D326" s="104"/>
      <c r="E326" s="140"/>
      <c r="F326" s="109"/>
      <c r="G326" s="148"/>
      <c r="H326" s="104"/>
      <c r="I326" s="120"/>
      <c r="J326" s="12"/>
      <c r="K326" s="12"/>
      <c r="L326" s="19"/>
      <c r="M326" s="19"/>
      <c r="N326" s="12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</row>
    <row r="327" spans="1:49" ht="15.75" customHeight="1" x14ac:dyDescent="0.25">
      <c r="A327" s="106"/>
      <c r="B327" s="137"/>
      <c r="C327" s="104"/>
      <c r="D327" s="104"/>
      <c r="E327" s="140"/>
      <c r="F327" s="109"/>
      <c r="G327" s="148"/>
      <c r="H327" s="104"/>
      <c r="I327" s="103" t="s">
        <v>10</v>
      </c>
      <c r="J327" s="12"/>
      <c r="K327" s="18"/>
      <c r="L327" s="15"/>
      <c r="M327" s="14"/>
      <c r="N327" s="12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</row>
    <row r="328" spans="1:49" ht="15.75" customHeight="1" x14ac:dyDescent="0.25">
      <c r="A328" s="106"/>
      <c r="B328" s="137"/>
      <c r="C328" s="104"/>
      <c r="D328" s="104"/>
      <c r="E328" s="140"/>
      <c r="F328" s="109"/>
      <c r="G328" s="148"/>
      <c r="H328" s="104"/>
      <c r="I328" s="120"/>
      <c r="J328" s="12"/>
      <c r="K328" s="18"/>
      <c r="L328" s="15"/>
      <c r="M328" s="14"/>
      <c r="N328" s="12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</row>
    <row r="329" spans="1:49" ht="15.75" customHeight="1" x14ac:dyDescent="0.25">
      <c r="A329" s="106"/>
      <c r="B329" s="137"/>
      <c r="C329" s="104"/>
      <c r="D329" s="104"/>
      <c r="E329" s="140"/>
      <c r="F329" s="109"/>
      <c r="G329" s="148"/>
      <c r="H329" s="104"/>
      <c r="I329" s="103" t="s">
        <v>20</v>
      </c>
      <c r="J329" s="12" t="s">
        <v>1890</v>
      </c>
      <c r="K329" s="12" t="s">
        <v>1883</v>
      </c>
      <c r="L329" s="15">
        <v>280</v>
      </c>
      <c r="M329" s="15">
        <v>280</v>
      </c>
      <c r="N329" s="12" t="s">
        <v>1925</v>
      </c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</row>
    <row r="330" spans="1:49" ht="15.75" customHeight="1" x14ac:dyDescent="0.25">
      <c r="A330" s="106"/>
      <c r="B330" s="137"/>
      <c r="C330" s="104"/>
      <c r="D330" s="104"/>
      <c r="E330" s="140"/>
      <c r="F330" s="109"/>
      <c r="G330" s="148"/>
      <c r="H330" s="104"/>
      <c r="I330" s="104"/>
      <c r="J330" s="12" t="s">
        <v>1891</v>
      </c>
      <c r="K330" s="12" t="s">
        <v>43</v>
      </c>
      <c r="L330" s="15">
        <v>3672</v>
      </c>
      <c r="M330" s="15">
        <v>3672</v>
      </c>
      <c r="N330" s="12" t="s">
        <v>1925</v>
      </c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</row>
    <row r="331" spans="1:49" ht="15.75" customHeight="1" x14ac:dyDescent="0.25">
      <c r="A331" s="107"/>
      <c r="B331" s="138"/>
      <c r="C331" s="120"/>
      <c r="D331" s="120"/>
      <c r="E331" s="141"/>
      <c r="F331" s="109"/>
      <c r="G331" s="149"/>
      <c r="H331" s="120"/>
      <c r="I331" s="120"/>
      <c r="J331" s="12"/>
      <c r="K331" s="12"/>
      <c r="L331" s="15"/>
      <c r="M331" s="15"/>
      <c r="N331" s="1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</row>
    <row r="332" spans="1:49" ht="15.75" customHeight="1" x14ac:dyDescent="0.25">
      <c r="A332" s="105" t="s">
        <v>1997</v>
      </c>
      <c r="B332" s="136" t="s">
        <v>341</v>
      </c>
      <c r="C332" s="103" t="s">
        <v>355</v>
      </c>
      <c r="D332" s="103" t="s">
        <v>162</v>
      </c>
      <c r="E332" s="139" t="s">
        <v>1893</v>
      </c>
      <c r="F332" s="109" t="s">
        <v>1892</v>
      </c>
      <c r="G332" s="147">
        <v>1500</v>
      </c>
      <c r="H332" s="103" t="s">
        <v>353</v>
      </c>
      <c r="I332" s="103" t="s">
        <v>8</v>
      </c>
      <c r="J332" s="12"/>
      <c r="K332" s="12"/>
      <c r="L332" s="15"/>
      <c r="M332" s="15"/>
      <c r="N332" s="12"/>
      <c r="O332" s="90">
        <f>SUM(L332:L333)</f>
        <v>0</v>
      </c>
      <c r="P332" s="90">
        <f>SUM(M332:M333)</f>
        <v>0</v>
      </c>
      <c r="Q332" s="90">
        <f>SUM(L334:L335)</f>
        <v>0</v>
      </c>
      <c r="R332" s="90">
        <f>SUM(M334:M335)</f>
        <v>0</v>
      </c>
      <c r="S332" s="90">
        <f>SUM(L336:L337)</f>
        <v>0</v>
      </c>
      <c r="T332" s="90">
        <f>SUM(M336:M337)</f>
        <v>0</v>
      </c>
      <c r="U332" s="90">
        <f>SUM(L338:L340)</f>
        <v>1500</v>
      </c>
      <c r="V332" s="90">
        <f>SUM(M338:M340)</f>
        <v>1500</v>
      </c>
      <c r="W332" s="90">
        <f>O332+Q332+S332+U332</f>
        <v>1500</v>
      </c>
      <c r="X332" s="90">
        <f>P332+R332+T332+V332</f>
        <v>1500</v>
      </c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</row>
    <row r="333" spans="1:49" ht="15.75" customHeight="1" x14ac:dyDescent="0.25">
      <c r="A333" s="106"/>
      <c r="B333" s="137"/>
      <c r="C333" s="104"/>
      <c r="D333" s="104"/>
      <c r="E333" s="140"/>
      <c r="F333" s="109"/>
      <c r="G333" s="148"/>
      <c r="H333" s="104"/>
      <c r="I333" s="120"/>
      <c r="J333" s="12"/>
      <c r="K333" s="12"/>
      <c r="L333" s="15"/>
      <c r="M333" s="15"/>
      <c r="N333" s="12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</row>
    <row r="334" spans="1:49" ht="16.5" customHeight="1" x14ac:dyDescent="0.25">
      <c r="A334" s="106"/>
      <c r="B334" s="137"/>
      <c r="C334" s="104"/>
      <c r="D334" s="104"/>
      <c r="E334" s="140"/>
      <c r="F334" s="109"/>
      <c r="G334" s="148"/>
      <c r="H334" s="104"/>
      <c r="I334" s="103" t="s">
        <v>19</v>
      </c>
      <c r="J334" s="12"/>
      <c r="K334" s="13"/>
      <c r="L334" s="19"/>
      <c r="M334" s="19"/>
      <c r="N334" s="12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</row>
    <row r="335" spans="1:49" ht="15.75" customHeight="1" x14ac:dyDescent="0.25">
      <c r="A335" s="106"/>
      <c r="B335" s="137"/>
      <c r="C335" s="104"/>
      <c r="D335" s="104"/>
      <c r="E335" s="140"/>
      <c r="F335" s="109"/>
      <c r="G335" s="148"/>
      <c r="H335" s="104"/>
      <c r="I335" s="120"/>
      <c r="J335" s="12"/>
      <c r="K335" s="12"/>
      <c r="L335" s="19"/>
      <c r="M335" s="19"/>
      <c r="N335" s="12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</row>
    <row r="336" spans="1:49" ht="15.75" customHeight="1" x14ac:dyDescent="0.25">
      <c r="A336" s="106"/>
      <c r="B336" s="137"/>
      <c r="C336" s="104"/>
      <c r="D336" s="104"/>
      <c r="E336" s="140"/>
      <c r="F336" s="109"/>
      <c r="G336" s="148"/>
      <c r="H336" s="104"/>
      <c r="I336" s="103" t="s">
        <v>10</v>
      </c>
      <c r="J336" s="12"/>
      <c r="K336" s="18"/>
      <c r="L336" s="15"/>
      <c r="M336" s="14"/>
      <c r="N336" s="12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</row>
    <row r="337" spans="1:49" ht="15.75" customHeight="1" x14ac:dyDescent="0.25">
      <c r="A337" s="106"/>
      <c r="B337" s="137"/>
      <c r="C337" s="104"/>
      <c r="D337" s="104"/>
      <c r="E337" s="140"/>
      <c r="F337" s="109"/>
      <c r="G337" s="148"/>
      <c r="H337" s="104"/>
      <c r="I337" s="120"/>
      <c r="J337" s="12"/>
      <c r="K337" s="18"/>
      <c r="L337" s="15"/>
      <c r="M337" s="14"/>
      <c r="N337" s="12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</row>
    <row r="338" spans="1:49" ht="15.75" customHeight="1" x14ac:dyDescent="0.25">
      <c r="A338" s="106"/>
      <c r="B338" s="137"/>
      <c r="C338" s="104"/>
      <c r="D338" s="104"/>
      <c r="E338" s="140"/>
      <c r="F338" s="109"/>
      <c r="G338" s="148"/>
      <c r="H338" s="104"/>
      <c r="I338" s="103" t="s">
        <v>20</v>
      </c>
      <c r="J338" s="12" t="s">
        <v>1894</v>
      </c>
      <c r="K338" s="12" t="s">
        <v>1883</v>
      </c>
      <c r="L338" s="15">
        <v>1500</v>
      </c>
      <c r="M338" s="15">
        <v>1500</v>
      </c>
      <c r="N338" s="12" t="s">
        <v>1925</v>
      </c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</row>
    <row r="339" spans="1:49" ht="15.75" customHeight="1" x14ac:dyDescent="0.25">
      <c r="A339" s="106"/>
      <c r="B339" s="137"/>
      <c r="C339" s="104"/>
      <c r="D339" s="104"/>
      <c r="E339" s="140"/>
      <c r="F339" s="109"/>
      <c r="G339" s="148"/>
      <c r="H339" s="104"/>
      <c r="I339" s="104"/>
      <c r="J339" s="12"/>
      <c r="K339" s="12"/>
      <c r="L339" s="15"/>
      <c r="M339" s="15"/>
      <c r="N339" s="12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</row>
    <row r="340" spans="1:49" ht="15.75" customHeight="1" x14ac:dyDescent="0.25">
      <c r="A340" s="107"/>
      <c r="B340" s="138"/>
      <c r="C340" s="120"/>
      <c r="D340" s="120"/>
      <c r="E340" s="141"/>
      <c r="F340" s="109"/>
      <c r="G340" s="149"/>
      <c r="H340" s="120"/>
      <c r="I340" s="120"/>
      <c r="J340" s="12"/>
      <c r="K340" s="12"/>
      <c r="L340" s="15"/>
      <c r="M340" s="15"/>
      <c r="N340" s="1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</row>
    <row r="341" spans="1:49" ht="15.75" customHeight="1" x14ac:dyDescent="0.25">
      <c r="A341" s="105" t="s">
        <v>1997</v>
      </c>
      <c r="B341" s="136" t="s">
        <v>341</v>
      </c>
      <c r="C341" s="103" t="s">
        <v>355</v>
      </c>
      <c r="D341" s="103" t="s">
        <v>162</v>
      </c>
      <c r="E341" s="139" t="s">
        <v>1896</v>
      </c>
      <c r="F341" s="109" t="s">
        <v>1895</v>
      </c>
      <c r="G341" s="147">
        <v>11</v>
      </c>
      <c r="H341" s="103" t="s">
        <v>367</v>
      </c>
      <c r="I341" s="103" t="s">
        <v>8</v>
      </c>
      <c r="J341" s="12"/>
      <c r="K341" s="12"/>
      <c r="L341" s="15"/>
      <c r="M341" s="15"/>
      <c r="N341" s="12"/>
      <c r="O341" s="90">
        <f>SUM(L341:L342)</f>
        <v>0</v>
      </c>
      <c r="P341" s="90">
        <f>SUM(M341:M342)</f>
        <v>0</v>
      </c>
      <c r="Q341" s="90">
        <f>SUM(L343:L344)</f>
        <v>0</v>
      </c>
      <c r="R341" s="90">
        <f>SUM(M343:M344)</f>
        <v>0</v>
      </c>
      <c r="S341" s="90">
        <f>SUM(L345:L346)</f>
        <v>0</v>
      </c>
      <c r="T341" s="90">
        <f>SUM(M345:M346)</f>
        <v>0</v>
      </c>
      <c r="U341" s="90">
        <f>SUM(L347:L349)</f>
        <v>11</v>
      </c>
      <c r="V341" s="90">
        <f>SUM(M347:M349)</f>
        <v>11</v>
      </c>
      <c r="W341" s="90">
        <f>O341+Q341+S341+U341</f>
        <v>11</v>
      </c>
      <c r="X341" s="90">
        <f>P341+R341+T341+V341</f>
        <v>11</v>
      </c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</row>
    <row r="342" spans="1:49" ht="15.75" customHeight="1" x14ac:dyDescent="0.25">
      <c r="A342" s="106"/>
      <c r="B342" s="137"/>
      <c r="C342" s="104"/>
      <c r="D342" s="104"/>
      <c r="E342" s="140"/>
      <c r="F342" s="109"/>
      <c r="G342" s="148"/>
      <c r="H342" s="104"/>
      <c r="I342" s="120"/>
      <c r="J342" s="12"/>
      <c r="K342" s="12"/>
      <c r="L342" s="15"/>
      <c r="M342" s="15"/>
      <c r="N342" s="12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</row>
    <row r="343" spans="1:49" ht="16.5" customHeight="1" x14ac:dyDescent="0.25">
      <c r="A343" s="106"/>
      <c r="B343" s="137"/>
      <c r="C343" s="104"/>
      <c r="D343" s="104"/>
      <c r="E343" s="140"/>
      <c r="F343" s="109"/>
      <c r="G343" s="148"/>
      <c r="H343" s="104"/>
      <c r="I343" s="103" t="s">
        <v>19</v>
      </c>
      <c r="J343" s="12"/>
      <c r="K343" s="13"/>
      <c r="L343" s="19"/>
      <c r="M343" s="19"/>
      <c r="N343" s="12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</row>
    <row r="344" spans="1:49" ht="15.75" customHeight="1" x14ac:dyDescent="0.25">
      <c r="A344" s="106"/>
      <c r="B344" s="137"/>
      <c r="C344" s="104"/>
      <c r="D344" s="104"/>
      <c r="E344" s="140"/>
      <c r="F344" s="109"/>
      <c r="G344" s="148"/>
      <c r="H344" s="104"/>
      <c r="I344" s="120"/>
      <c r="J344" s="12"/>
      <c r="K344" s="12"/>
      <c r="L344" s="19"/>
      <c r="M344" s="19"/>
      <c r="N344" s="12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</row>
    <row r="345" spans="1:49" ht="15.75" customHeight="1" x14ac:dyDescent="0.25">
      <c r="A345" s="106"/>
      <c r="B345" s="137"/>
      <c r="C345" s="104"/>
      <c r="D345" s="104"/>
      <c r="E345" s="140"/>
      <c r="F345" s="109"/>
      <c r="G345" s="148"/>
      <c r="H345" s="104"/>
      <c r="I345" s="103" t="s">
        <v>10</v>
      </c>
      <c r="J345" s="12"/>
      <c r="K345" s="18"/>
      <c r="L345" s="15"/>
      <c r="M345" s="14"/>
      <c r="N345" s="12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</row>
    <row r="346" spans="1:49" ht="15.75" customHeight="1" x14ac:dyDescent="0.25">
      <c r="A346" s="106"/>
      <c r="B346" s="137"/>
      <c r="C346" s="104"/>
      <c r="D346" s="104"/>
      <c r="E346" s="140"/>
      <c r="F346" s="109"/>
      <c r="G346" s="148"/>
      <c r="H346" s="104"/>
      <c r="I346" s="120"/>
      <c r="J346" s="12"/>
      <c r="K346" s="18"/>
      <c r="L346" s="15"/>
      <c r="M346" s="14"/>
      <c r="N346" s="12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</row>
    <row r="347" spans="1:49" ht="15.75" customHeight="1" x14ac:dyDescent="0.25">
      <c r="A347" s="106"/>
      <c r="B347" s="137"/>
      <c r="C347" s="104"/>
      <c r="D347" s="104"/>
      <c r="E347" s="140"/>
      <c r="F347" s="109"/>
      <c r="G347" s="148"/>
      <c r="H347" s="104"/>
      <c r="I347" s="103" t="s">
        <v>20</v>
      </c>
      <c r="J347" s="12" t="s">
        <v>1897</v>
      </c>
      <c r="K347" s="12" t="s">
        <v>43</v>
      </c>
      <c r="L347" s="15">
        <v>11</v>
      </c>
      <c r="M347" s="15">
        <v>11</v>
      </c>
      <c r="N347" s="12" t="s">
        <v>1925</v>
      </c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</row>
    <row r="348" spans="1:49" ht="15.75" customHeight="1" x14ac:dyDescent="0.25">
      <c r="A348" s="106"/>
      <c r="B348" s="137"/>
      <c r="C348" s="104"/>
      <c r="D348" s="104"/>
      <c r="E348" s="140"/>
      <c r="F348" s="109"/>
      <c r="G348" s="148"/>
      <c r="H348" s="104"/>
      <c r="I348" s="104"/>
      <c r="J348" s="12"/>
      <c r="K348" s="12"/>
      <c r="L348" s="15"/>
      <c r="M348" s="15"/>
      <c r="N348" s="12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</row>
    <row r="349" spans="1:49" ht="15.75" customHeight="1" x14ac:dyDescent="0.25">
      <c r="A349" s="107"/>
      <c r="B349" s="138"/>
      <c r="C349" s="120"/>
      <c r="D349" s="120"/>
      <c r="E349" s="141"/>
      <c r="F349" s="109"/>
      <c r="G349" s="149"/>
      <c r="H349" s="120"/>
      <c r="I349" s="120"/>
      <c r="J349" s="12"/>
      <c r="K349" s="12"/>
      <c r="L349" s="15"/>
      <c r="M349" s="15"/>
      <c r="N349" s="1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</row>
    <row r="350" spans="1:49" ht="15.75" customHeight="1" x14ac:dyDescent="0.25">
      <c r="A350" s="105" t="s">
        <v>1997</v>
      </c>
      <c r="B350" s="136" t="s">
        <v>341</v>
      </c>
      <c r="C350" s="103" t="s">
        <v>355</v>
      </c>
      <c r="D350" s="103" t="s">
        <v>162</v>
      </c>
      <c r="E350" s="139" t="s">
        <v>1898</v>
      </c>
      <c r="F350" s="109" t="s">
        <v>1927</v>
      </c>
      <c r="G350" s="147">
        <v>755</v>
      </c>
      <c r="H350" s="103" t="s">
        <v>367</v>
      </c>
      <c r="I350" s="103" t="s">
        <v>8</v>
      </c>
      <c r="J350" s="12"/>
      <c r="K350" s="12"/>
      <c r="L350" s="15"/>
      <c r="M350" s="15"/>
      <c r="N350" s="12"/>
      <c r="O350" s="90">
        <f>SUM(L350:L351)</f>
        <v>0</v>
      </c>
      <c r="P350" s="90">
        <f>SUM(M350:M351)</f>
        <v>0</v>
      </c>
      <c r="Q350" s="90">
        <f>SUM(L352:L353)</f>
        <v>0</v>
      </c>
      <c r="R350" s="90">
        <f>SUM(M352:M353)</f>
        <v>0</v>
      </c>
      <c r="S350" s="90">
        <f>SUM(L354:L355)</f>
        <v>0</v>
      </c>
      <c r="T350" s="90">
        <f>SUM(M354:M355)</f>
        <v>0</v>
      </c>
      <c r="U350" s="90">
        <f>SUM(L356:L358)</f>
        <v>755</v>
      </c>
      <c r="V350" s="90">
        <f>SUM(M356:M358)</f>
        <v>755</v>
      </c>
      <c r="W350" s="90">
        <f>O350+Q350+S350+U350</f>
        <v>755</v>
      </c>
      <c r="X350" s="90">
        <f>P350+R350+T350+V350</f>
        <v>755</v>
      </c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</row>
    <row r="351" spans="1:49" ht="15.75" customHeight="1" x14ac:dyDescent="0.25">
      <c r="A351" s="106"/>
      <c r="B351" s="137"/>
      <c r="C351" s="104"/>
      <c r="D351" s="104"/>
      <c r="E351" s="140"/>
      <c r="F351" s="109"/>
      <c r="G351" s="148"/>
      <c r="H351" s="104"/>
      <c r="I351" s="120"/>
      <c r="J351" s="12"/>
      <c r="K351" s="12"/>
      <c r="L351" s="15"/>
      <c r="M351" s="15"/>
      <c r="N351" s="12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</row>
    <row r="352" spans="1:49" ht="16.5" customHeight="1" x14ac:dyDescent="0.25">
      <c r="A352" s="106"/>
      <c r="B352" s="137"/>
      <c r="C352" s="104"/>
      <c r="D352" s="104"/>
      <c r="E352" s="140"/>
      <c r="F352" s="109"/>
      <c r="G352" s="148"/>
      <c r="H352" s="104"/>
      <c r="I352" s="103" t="s">
        <v>19</v>
      </c>
      <c r="J352" s="12"/>
      <c r="K352" s="13"/>
      <c r="L352" s="19"/>
      <c r="M352" s="19"/>
      <c r="N352" s="12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</row>
    <row r="353" spans="1:49" ht="15.75" customHeight="1" x14ac:dyDescent="0.25">
      <c r="A353" s="106"/>
      <c r="B353" s="137"/>
      <c r="C353" s="104"/>
      <c r="D353" s="104"/>
      <c r="E353" s="140"/>
      <c r="F353" s="109"/>
      <c r="G353" s="148"/>
      <c r="H353" s="104"/>
      <c r="I353" s="120"/>
      <c r="J353" s="12"/>
      <c r="K353" s="12"/>
      <c r="L353" s="19"/>
      <c r="M353" s="19"/>
      <c r="N353" s="12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</row>
    <row r="354" spans="1:49" ht="15.75" customHeight="1" x14ac:dyDescent="0.25">
      <c r="A354" s="106"/>
      <c r="B354" s="137"/>
      <c r="C354" s="104"/>
      <c r="D354" s="104"/>
      <c r="E354" s="140"/>
      <c r="F354" s="109"/>
      <c r="G354" s="148"/>
      <c r="H354" s="104"/>
      <c r="I354" s="103" t="s">
        <v>10</v>
      </c>
      <c r="J354" s="12"/>
      <c r="K354" s="18"/>
      <c r="L354" s="15"/>
      <c r="M354" s="14"/>
      <c r="N354" s="12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</row>
    <row r="355" spans="1:49" ht="15.75" customHeight="1" x14ac:dyDescent="0.25">
      <c r="A355" s="106"/>
      <c r="B355" s="137"/>
      <c r="C355" s="104"/>
      <c r="D355" s="104"/>
      <c r="E355" s="140"/>
      <c r="F355" s="109"/>
      <c r="G355" s="148"/>
      <c r="H355" s="104"/>
      <c r="I355" s="120"/>
      <c r="J355" s="12"/>
      <c r="K355" s="18"/>
      <c r="L355" s="15"/>
      <c r="M355" s="14"/>
      <c r="N355" s="12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</row>
    <row r="356" spans="1:49" ht="15.75" customHeight="1" x14ac:dyDescent="0.25">
      <c r="A356" s="106"/>
      <c r="B356" s="137"/>
      <c r="C356" s="104"/>
      <c r="D356" s="104"/>
      <c r="E356" s="140"/>
      <c r="F356" s="109"/>
      <c r="G356" s="148"/>
      <c r="H356" s="104"/>
      <c r="I356" s="103" t="s">
        <v>20</v>
      </c>
      <c r="J356" s="12" t="s">
        <v>1899</v>
      </c>
      <c r="K356" s="12" t="s">
        <v>43</v>
      </c>
      <c r="L356" s="15">
        <v>755</v>
      </c>
      <c r="M356" s="15">
        <v>755</v>
      </c>
      <c r="N356" s="12" t="s">
        <v>1925</v>
      </c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</row>
    <row r="357" spans="1:49" ht="15.75" customHeight="1" x14ac:dyDescent="0.25">
      <c r="A357" s="106"/>
      <c r="B357" s="137"/>
      <c r="C357" s="104"/>
      <c r="D357" s="104"/>
      <c r="E357" s="140"/>
      <c r="F357" s="109"/>
      <c r="G357" s="148"/>
      <c r="H357" s="104"/>
      <c r="I357" s="104"/>
      <c r="J357" s="12"/>
      <c r="K357" s="12"/>
      <c r="L357" s="15"/>
      <c r="M357" s="15"/>
      <c r="N357" s="12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</row>
    <row r="358" spans="1:49" ht="15.75" customHeight="1" x14ac:dyDescent="0.25">
      <c r="A358" s="107"/>
      <c r="B358" s="138"/>
      <c r="C358" s="120"/>
      <c r="D358" s="120"/>
      <c r="E358" s="141"/>
      <c r="F358" s="109"/>
      <c r="G358" s="149"/>
      <c r="H358" s="120"/>
      <c r="I358" s="120"/>
      <c r="J358" s="12"/>
      <c r="K358" s="12"/>
      <c r="L358" s="15"/>
      <c r="M358" s="15"/>
      <c r="N358" s="1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</row>
    <row r="359" spans="1:49" ht="54" customHeight="1" x14ac:dyDescent="0.25">
      <c r="A359" s="105" t="s">
        <v>1997</v>
      </c>
      <c r="B359" s="136" t="s">
        <v>341</v>
      </c>
      <c r="C359" s="103" t="s">
        <v>355</v>
      </c>
      <c r="D359" s="103" t="s">
        <v>162</v>
      </c>
      <c r="E359" s="139" t="s">
        <v>458</v>
      </c>
      <c r="F359" s="105" t="s">
        <v>342</v>
      </c>
      <c r="G359" s="100">
        <v>4710</v>
      </c>
      <c r="H359" s="103" t="s">
        <v>343</v>
      </c>
      <c r="I359" s="103" t="s">
        <v>8</v>
      </c>
      <c r="J359" s="12" t="s">
        <v>397</v>
      </c>
      <c r="K359" s="13"/>
      <c r="L359" s="14">
        <v>392.5</v>
      </c>
      <c r="M359" s="14">
        <v>392.5</v>
      </c>
      <c r="N359" s="12"/>
      <c r="O359" s="90">
        <f>SUM(L359:L361)</f>
        <v>525.95000000000005</v>
      </c>
      <c r="P359" s="90">
        <f>SUM(M359:M361)</f>
        <v>525.95000000000005</v>
      </c>
      <c r="Q359" s="90">
        <f>SUM(L362:L364)</f>
        <v>2355</v>
      </c>
      <c r="R359" s="90">
        <f>SUM(M362:M364)</f>
        <v>2355</v>
      </c>
      <c r="S359" s="90">
        <f>SUM(L365:L366)</f>
        <v>0</v>
      </c>
      <c r="T359" s="90">
        <f>SUM(M365:M366)</f>
        <v>0</v>
      </c>
      <c r="U359" s="90">
        <f>SUM(L367:L368)</f>
        <v>1805.5</v>
      </c>
      <c r="V359" s="90">
        <f>SUM(M367:M368)</f>
        <v>1805.5</v>
      </c>
      <c r="W359" s="90">
        <f>O359+Q359+S359+U359</f>
        <v>4686.45</v>
      </c>
      <c r="X359" s="90">
        <f>P359+R359+T359+V359</f>
        <v>4686.45</v>
      </c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</row>
    <row r="360" spans="1:49" ht="16.5" customHeight="1" x14ac:dyDescent="0.25">
      <c r="A360" s="106"/>
      <c r="B360" s="137"/>
      <c r="C360" s="104"/>
      <c r="D360" s="104"/>
      <c r="E360" s="140"/>
      <c r="F360" s="106"/>
      <c r="G360" s="101"/>
      <c r="H360" s="104"/>
      <c r="I360" s="104"/>
      <c r="J360" s="12" t="s">
        <v>411</v>
      </c>
      <c r="K360" s="13"/>
      <c r="L360" s="20">
        <v>86.35</v>
      </c>
      <c r="M360" s="20">
        <v>86.35</v>
      </c>
      <c r="N360" s="12" t="s">
        <v>394</v>
      </c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</row>
    <row r="361" spans="1:49" ht="16.5" customHeight="1" x14ac:dyDescent="0.25">
      <c r="A361" s="106"/>
      <c r="B361" s="137"/>
      <c r="C361" s="104"/>
      <c r="D361" s="104"/>
      <c r="E361" s="140"/>
      <c r="F361" s="106"/>
      <c r="G361" s="101"/>
      <c r="H361" s="104"/>
      <c r="I361" s="120"/>
      <c r="J361" s="12" t="s">
        <v>412</v>
      </c>
      <c r="K361" s="13"/>
      <c r="L361" s="20">
        <v>47.1</v>
      </c>
      <c r="M361" s="20">
        <v>47.1</v>
      </c>
      <c r="N361" s="13" t="s">
        <v>394</v>
      </c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</row>
    <row r="362" spans="1:49" ht="16.5" customHeight="1" x14ac:dyDescent="0.25">
      <c r="A362" s="106"/>
      <c r="B362" s="137"/>
      <c r="C362" s="104"/>
      <c r="D362" s="104"/>
      <c r="E362" s="140"/>
      <c r="F362" s="106"/>
      <c r="G362" s="101"/>
      <c r="H362" s="104"/>
      <c r="I362" s="103" t="s">
        <v>19</v>
      </c>
      <c r="J362" s="12" t="s">
        <v>612</v>
      </c>
      <c r="K362" s="13" t="s">
        <v>526</v>
      </c>
      <c r="L362" s="14">
        <v>1570</v>
      </c>
      <c r="M362" s="14">
        <v>1570</v>
      </c>
      <c r="N362" s="12" t="s">
        <v>610</v>
      </c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</row>
    <row r="363" spans="1:49" ht="16.5" customHeight="1" x14ac:dyDescent="0.25">
      <c r="A363" s="106"/>
      <c r="B363" s="137"/>
      <c r="C363" s="104"/>
      <c r="D363" s="104"/>
      <c r="E363" s="140"/>
      <c r="F363" s="106"/>
      <c r="G363" s="101"/>
      <c r="H363" s="104"/>
      <c r="I363" s="104"/>
      <c r="J363" s="12" t="s">
        <v>774</v>
      </c>
      <c r="K363" s="13" t="s">
        <v>659</v>
      </c>
      <c r="L363" s="14">
        <v>785</v>
      </c>
      <c r="M363" s="14">
        <v>785</v>
      </c>
      <c r="N363" s="12" t="s">
        <v>822</v>
      </c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</row>
    <row r="364" spans="1:49" ht="15.75" customHeight="1" x14ac:dyDescent="0.25">
      <c r="A364" s="106"/>
      <c r="B364" s="137"/>
      <c r="C364" s="104"/>
      <c r="D364" s="104"/>
      <c r="E364" s="140"/>
      <c r="F364" s="106"/>
      <c r="G364" s="101"/>
      <c r="H364" s="104"/>
      <c r="I364" s="120"/>
      <c r="J364" s="21"/>
      <c r="K364" s="14"/>
      <c r="L364" s="14"/>
      <c r="M364" s="14"/>
      <c r="N364" s="12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</row>
    <row r="365" spans="1:49" ht="16.5" customHeight="1" x14ac:dyDescent="0.25">
      <c r="A365" s="106"/>
      <c r="B365" s="137"/>
      <c r="C365" s="104"/>
      <c r="D365" s="104"/>
      <c r="E365" s="140"/>
      <c r="F365" s="106"/>
      <c r="G365" s="101"/>
      <c r="H365" s="104"/>
      <c r="I365" s="103" t="s">
        <v>10</v>
      </c>
      <c r="J365" s="12"/>
      <c r="K365" s="13"/>
      <c r="L365" s="14"/>
      <c r="M365" s="15"/>
      <c r="N365" s="12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</row>
    <row r="366" spans="1:49" ht="16.5" customHeight="1" x14ac:dyDescent="0.25">
      <c r="A366" s="106"/>
      <c r="B366" s="137"/>
      <c r="C366" s="104"/>
      <c r="D366" s="104"/>
      <c r="E366" s="140"/>
      <c r="F366" s="106"/>
      <c r="G366" s="101"/>
      <c r="H366" s="104"/>
      <c r="I366" s="120"/>
      <c r="J366" s="12"/>
      <c r="K366" s="13"/>
      <c r="L366" s="14"/>
      <c r="M366" s="14"/>
      <c r="N366" s="12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</row>
    <row r="367" spans="1:49" ht="16.5" customHeight="1" x14ac:dyDescent="0.25">
      <c r="A367" s="106"/>
      <c r="B367" s="137"/>
      <c r="C367" s="104"/>
      <c r="D367" s="104"/>
      <c r="E367" s="140"/>
      <c r="F367" s="106"/>
      <c r="G367" s="101"/>
      <c r="H367" s="104"/>
      <c r="I367" s="103" t="s">
        <v>20</v>
      </c>
      <c r="J367" s="12" t="s">
        <v>1744</v>
      </c>
      <c r="K367" s="13" t="s">
        <v>1693</v>
      </c>
      <c r="L367" s="14">
        <v>1805.5</v>
      </c>
      <c r="M367" s="15">
        <v>1805.5</v>
      </c>
      <c r="N367" s="12" t="s">
        <v>1798</v>
      </c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</row>
    <row r="368" spans="1:49" ht="16.5" customHeight="1" x14ac:dyDescent="0.25">
      <c r="A368" s="106"/>
      <c r="B368" s="138"/>
      <c r="C368" s="120"/>
      <c r="D368" s="120"/>
      <c r="E368" s="141"/>
      <c r="F368" s="107"/>
      <c r="G368" s="102"/>
      <c r="H368" s="120"/>
      <c r="I368" s="120"/>
      <c r="J368" s="12"/>
      <c r="K368" s="12"/>
      <c r="L368" s="15"/>
      <c r="M368" s="15"/>
      <c r="N368" s="1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</row>
    <row r="369" spans="1:49" ht="89.25" customHeight="1" x14ac:dyDescent="0.25">
      <c r="A369" s="106" t="s">
        <v>1997</v>
      </c>
      <c r="B369" s="136" t="s">
        <v>341</v>
      </c>
      <c r="C369" s="103" t="s">
        <v>344</v>
      </c>
      <c r="D369" s="103" t="s">
        <v>162</v>
      </c>
      <c r="E369" s="139" t="s">
        <v>581</v>
      </c>
      <c r="F369" s="105" t="s">
        <v>345</v>
      </c>
      <c r="G369" s="100">
        <v>4510.5</v>
      </c>
      <c r="H369" s="103" t="s">
        <v>346</v>
      </c>
      <c r="I369" s="103" t="s">
        <v>8</v>
      </c>
      <c r="J369" s="12">
        <v>43835819</v>
      </c>
      <c r="K369" s="13"/>
      <c r="L369" s="14">
        <v>965</v>
      </c>
      <c r="M369" s="15">
        <v>965</v>
      </c>
      <c r="N369" s="12"/>
      <c r="O369" s="90">
        <f>SUM(L369:L370)</f>
        <v>965</v>
      </c>
      <c r="P369" s="90">
        <f>SUM(M369:M370)</f>
        <v>965</v>
      </c>
      <c r="Q369" s="90">
        <f>SUM(L371:L373)</f>
        <v>1685</v>
      </c>
      <c r="R369" s="90">
        <f>SUM(M371:M373)</f>
        <v>1685</v>
      </c>
      <c r="S369" s="90">
        <f>SUM(L374:L375)</f>
        <v>1304</v>
      </c>
      <c r="T369" s="90">
        <f>SUM(M374:M375)</f>
        <v>1304</v>
      </c>
      <c r="U369" s="90">
        <f>SUM(L376:L377)</f>
        <v>386</v>
      </c>
      <c r="V369" s="90">
        <f>SUM(M376:M377)</f>
        <v>386</v>
      </c>
      <c r="W369" s="90">
        <f>O369+Q369+S369+U369</f>
        <v>4340</v>
      </c>
      <c r="X369" s="90">
        <f>P369+R369+T369+V369</f>
        <v>4340</v>
      </c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</row>
    <row r="370" spans="1:49" ht="16.5" customHeight="1" x14ac:dyDescent="0.25">
      <c r="A370" s="106"/>
      <c r="B370" s="137"/>
      <c r="C370" s="104"/>
      <c r="D370" s="104"/>
      <c r="E370" s="140"/>
      <c r="F370" s="106"/>
      <c r="G370" s="101"/>
      <c r="H370" s="104"/>
      <c r="I370" s="120"/>
      <c r="J370" s="12"/>
      <c r="K370" s="13"/>
      <c r="L370" s="14"/>
      <c r="M370" s="14"/>
      <c r="N370" s="13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</row>
    <row r="371" spans="1:49" ht="16.5" customHeight="1" x14ac:dyDescent="0.25">
      <c r="A371" s="106"/>
      <c r="B371" s="137"/>
      <c r="C371" s="104"/>
      <c r="D371" s="104"/>
      <c r="E371" s="140"/>
      <c r="F371" s="106"/>
      <c r="G371" s="101"/>
      <c r="H371" s="104"/>
      <c r="I371" s="103" t="s">
        <v>19</v>
      </c>
      <c r="J371" s="12" t="s">
        <v>969</v>
      </c>
      <c r="K371" s="13" t="s">
        <v>935</v>
      </c>
      <c r="L371" s="14">
        <v>772</v>
      </c>
      <c r="M371" s="14">
        <v>772</v>
      </c>
      <c r="N371" s="12" t="s">
        <v>980</v>
      </c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</row>
    <row r="372" spans="1:49" ht="16.5" customHeight="1" x14ac:dyDescent="0.25">
      <c r="A372" s="106"/>
      <c r="B372" s="137"/>
      <c r="C372" s="104"/>
      <c r="D372" s="104"/>
      <c r="E372" s="140"/>
      <c r="F372" s="106"/>
      <c r="G372" s="101"/>
      <c r="H372" s="104"/>
      <c r="I372" s="104"/>
      <c r="J372" s="12" t="s">
        <v>634</v>
      </c>
      <c r="K372" s="13" t="s">
        <v>578</v>
      </c>
      <c r="L372" s="14">
        <v>141</v>
      </c>
      <c r="M372" s="14">
        <v>141</v>
      </c>
      <c r="N372" s="12" t="s">
        <v>610</v>
      </c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</row>
    <row r="373" spans="1:49" ht="16.5" customHeight="1" x14ac:dyDescent="0.25">
      <c r="A373" s="106"/>
      <c r="B373" s="137"/>
      <c r="C373" s="104"/>
      <c r="D373" s="104"/>
      <c r="E373" s="140"/>
      <c r="F373" s="106"/>
      <c r="G373" s="101"/>
      <c r="H373" s="104"/>
      <c r="I373" s="104"/>
      <c r="J373" s="12" t="s">
        <v>611</v>
      </c>
      <c r="K373" s="13" t="s">
        <v>542</v>
      </c>
      <c r="L373" s="14">
        <v>772</v>
      </c>
      <c r="M373" s="14">
        <v>772</v>
      </c>
      <c r="N373" s="12" t="s">
        <v>610</v>
      </c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</row>
    <row r="374" spans="1:49" ht="16.5" customHeight="1" x14ac:dyDescent="0.25">
      <c r="A374" s="106"/>
      <c r="B374" s="137"/>
      <c r="C374" s="104"/>
      <c r="D374" s="104"/>
      <c r="E374" s="140"/>
      <c r="F374" s="106"/>
      <c r="G374" s="101"/>
      <c r="H374" s="104"/>
      <c r="I374" s="103" t="s">
        <v>10</v>
      </c>
      <c r="J374" s="12" t="s">
        <v>1106</v>
      </c>
      <c r="K374" s="13" t="s">
        <v>1103</v>
      </c>
      <c r="L374" s="14">
        <v>532</v>
      </c>
      <c r="M374" s="14">
        <v>532</v>
      </c>
      <c r="N374" s="12" t="s">
        <v>1217</v>
      </c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</row>
    <row r="375" spans="1:49" ht="16.5" customHeight="1" x14ac:dyDescent="0.25">
      <c r="A375" s="106"/>
      <c r="B375" s="137"/>
      <c r="C375" s="104"/>
      <c r="D375" s="104"/>
      <c r="E375" s="140"/>
      <c r="F375" s="106"/>
      <c r="G375" s="101"/>
      <c r="H375" s="104"/>
      <c r="I375" s="120"/>
      <c r="J375" s="12" t="s">
        <v>1384</v>
      </c>
      <c r="K375" s="13" t="s">
        <v>1360</v>
      </c>
      <c r="L375" s="14">
        <v>772</v>
      </c>
      <c r="M375" s="14">
        <v>772</v>
      </c>
      <c r="N375" s="12" t="s">
        <v>1405</v>
      </c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</row>
    <row r="376" spans="1:49" ht="16.5" customHeight="1" x14ac:dyDescent="0.25">
      <c r="A376" s="106"/>
      <c r="B376" s="137"/>
      <c r="C376" s="104"/>
      <c r="D376" s="104"/>
      <c r="E376" s="140"/>
      <c r="F376" s="106"/>
      <c r="G376" s="101"/>
      <c r="H376" s="104"/>
      <c r="I376" s="103" t="s">
        <v>20</v>
      </c>
      <c r="J376" s="12" t="s">
        <v>1670</v>
      </c>
      <c r="K376" s="13" t="s">
        <v>1663</v>
      </c>
      <c r="L376" s="14">
        <v>386</v>
      </c>
      <c r="M376" s="15">
        <v>386</v>
      </c>
      <c r="N376" s="12" t="s">
        <v>1694</v>
      </c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</row>
    <row r="377" spans="1:49" ht="16.5" customHeight="1" x14ac:dyDescent="0.25">
      <c r="A377" s="106"/>
      <c r="B377" s="138"/>
      <c r="C377" s="120"/>
      <c r="D377" s="120"/>
      <c r="E377" s="141"/>
      <c r="F377" s="107"/>
      <c r="G377" s="102"/>
      <c r="H377" s="120"/>
      <c r="I377" s="120"/>
      <c r="J377" s="12"/>
      <c r="K377" s="12"/>
      <c r="L377" s="15"/>
      <c r="M377" s="15"/>
      <c r="N377" s="1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</row>
    <row r="378" spans="1:49" ht="104.25" customHeight="1" x14ac:dyDescent="0.25">
      <c r="A378" s="106" t="s">
        <v>1997</v>
      </c>
      <c r="B378" s="136" t="s">
        <v>341</v>
      </c>
      <c r="C378" s="103" t="s">
        <v>355</v>
      </c>
      <c r="D378" s="103" t="s">
        <v>162</v>
      </c>
      <c r="E378" s="139" t="s">
        <v>585</v>
      </c>
      <c r="F378" s="105" t="s">
        <v>360</v>
      </c>
      <c r="G378" s="100">
        <v>409.2</v>
      </c>
      <c r="H378" s="103" t="s">
        <v>378</v>
      </c>
      <c r="I378" s="103" t="s">
        <v>8</v>
      </c>
      <c r="J378" s="12">
        <v>439131138</v>
      </c>
      <c r="K378" s="12" t="s">
        <v>406</v>
      </c>
      <c r="L378" s="15">
        <v>136.4</v>
      </c>
      <c r="M378" s="15">
        <v>136.4</v>
      </c>
      <c r="N378" s="12" t="s">
        <v>436</v>
      </c>
      <c r="O378" s="90">
        <f>SUM(L378:L379)</f>
        <v>136.4</v>
      </c>
      <c r="P378" s="90">
        <f>SUM(M378:M379)</f>
        <v>136.4</v>
      </c>
      <c r="Q378" s="90">
        <f>SUM(L380:L381)</f>
        <v>136.4</v>
      </c>
      <c r="R378" s="90">
        <f>SUM(M380:M381)</f>
        <v>136.4</v>
      </c>
      <c r="S378" s="90">
        <f>SUM(L382:L383)</f>
        <v>136.4</v>
      </c>
      <c r="T378" s="90">
        <f>SUM(M382:M383)</f>
        <v>136.4</v>
      </c>
      <c r="U378" s="90">
        <f>SUM(L384:L385)</f>
        <v>0</v>
      </c>
      <c r="V378" s="90">
        <f>SUM(M384:M385)</f>
        <v>0</v>
      </c>
      <c r="W378" s="90">
        <f>O378+Q378+S378+U378</f>
        <v>409.20000000000005</v>
      </c>
      <c r="X378" s="90">
        <f>P378+R378+T378+V378</f>
        <v>409.20000000000005</v>
      </c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</row>
    <row r="379" spans="1:49" ht="16.5" customHeight="1" x14ac:dyDescent="0.25">
      <c r="A379" s="106"/>
      <c r="B379" s="137"/>
      <c r="C379" s="104"/>
      <c r="D379" s="104"/>
      <c r="E379" s="140"/>
      <c r="F379" s="106"/>
      <c r="G379" s="101"/>
      <c r="H379" s="104"/>
      <c r="I379" s="120"/>
      <c r="J379" s="12"/>
      <c r="K379" s="13"/>
      <c r="L379" s="14"/>
      <c r="M379" s="14"/>
      <c r="N379" s="13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</row>
    <row r="380" spans="1:49" ht="16.5" customHeight="1" x14ac:dyDescent="0.25">
      <c r="A380" s="106"/>
      <c r="B380" s="137"/>
      <c r="C380" s="104"/>
      <c r="D380" s="104"/>
      <c r="E380" s="140"/>
      <c r="F380" s="106"/>
      <c r="G380" s="101"/>
      <c r="H380" s="104"/>
      <c r="I380" s="103" t="s">
        <v>19</v>
      </c>
      <c r="J380" s="12"/>
      <c r="K380" s="13"/>
      <c r="L380" s="14"/>
      <c r="M380" s="14"/>
      <c r="N380" s="12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</row>
    <row r="381" spans="1:49" ht="16.5" customHeight="1" x14ac:dyDescent="0.25">
      <c r="A381" s="106"/>
      <c r="B381" s="137"/>
      <c r="C381" s="104"/>
      <c r="D381" s="104"/>
      <c r="E381" s="140"/>
      <c r="F381" s="106"/>
      <c r="G381" s="101"/>
      <c r="H381" s="104"/>
      <c r="I381" s="120"/>
      <c r="J381" s="12" t="s">
        <v>795</v>
      </c>
      <c r="K381" s="13" t="s">
        <v>661</v>
      </c>
      <c r="L381" s="14">
        <v>136.4</v>
      </c>
      <c r="M381" s="14">
        <v>136.4</v>
      </c>
      <c r="N381" s="12" t="s">
        <v>848</v>
      </c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</row>
    <row r="382" spans="1:49" ht="16.5" customHeight="1" x14ac:dyDescent="0.25">
      <c r="A382" s="106"/>
      <c r="B382" s="137"/>
      <c r="C382" s="104"/>
      <c r="D382" s="104"/>
      <c r="E382" s="140"/>
      <c r="F382" s="106"/>
      <c r="G382" s="101"/>
      <c r="H382" s="104"/>
      <c r="I382" s="103" t="s">
        <v>10</v>
      </c>
      <c r="J382" s="12" t="s">
        <v>1390</v>
      </c>
      <c r="K382" s="13" t="s">
        <v>1338</v>
      </c>
      <c r="L382" s="14">
        <v>136.4</v>
      </c>
      <c r="M382" s="14">
        <v>136.4</v>
      </c>
      <c r="N382" s="12" t="s">
        <v>1407</v>
      </c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</row>
    <row r="383" spans="1:49" ht="16.5" customHeight="1" x14ac:dyDescent="0.25">
      <c r="A383" s="106"/>
      <c r="B383" s="137"/>
      <c r="C383" s="104"/>
      <c r="D383" s="104"/>
      <c r="E383" s="140"/>
      <c r="F383" s="106"/>
      <c r="G383" s="101"/>
      <c r="H383" s="104"/>
      <c r="I383" s="120"/>
      <c r="J383" s="12"/>
      <c r="K383" s="13"/>
      <c r="L383" s="14"/>
      <c r="M383" s="14"/>
      <c r="N383" s="12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</row>
    <row r="384" spans="1:49" ht="16.5" customHeight="1" x14ac:dyDescent="0.25">
      <c r="A384" s="106"/>
      <c r="B384" s="137"/>
      <c r="C384" s="104"/>
      <c r="D384" s="104"/>
      <c r="E384" s="140"/>
      <c r="F384" s="106"/>
      <c r="G384" s="101"/>
      <c r="H384" s="104"/>
      <c r="I384" s="103" t="s">
        <v>20</v>
      </c>
      <c r="J384" s="12"/>
      <c r="K384" s="13"/>
      <c r="L384" s="14"/>
      <c r="M384" s="15"/>
      <c r="N384" s="12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</row>
    <row r="385" spans="1:49" ht="16.5" customHeight="1" x14ac:dyDescent="0.25">
      <c r="A385" s="106"/>
      <c r="B385" s="138"/>
      <c r="C385" s="120"/>
      <c r="D385" s="120"/>
      <c r="E385" s="141"/>
      <c r="F385" s="107"/>
      <c r="G385" s="102"/>
      <c r="H385" s="120"/>
      <c r="I385" s="120"/>
      <c r="J385" s="12"/>
      <c r="K385" s="12"/>
      <c r="L385" s="15"/>
      <c r="M385" s="15"/>
      <c r="N385" s="1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</row>
    <row r="386" spans="1:49" ht="104.25" customHeight="1" x14ac:dyDescent="0.25">
      <c r="A386" s="106" t="s">
        <v>1997</v>
      </c>
      <c r="B386" s="136" t="s">
        <v>341</v>
      </c>
      <c r="C386" s="103" t="s">
        <v>355</v>
      </c>
      <c r="D386" s="103" t="s">
        <v>162</v>
      </c>
      <c r="E386" s="139" t="s">
        <v>586</v>
      </c>
      <c r="F386" s="105" t="s">
        <v>361</v>
      </c>
      <c r="G386" s="100">
        <v>5655.15</v>
      </c>
      <c r="H386" s="103" t="s">
        <v>378</v>
      </c>
      <c r="I386" s="103" t="s">
        <v>8</v>
      </c>
      <c r="J386" s="12"/>
      <c r="K386" s="13"/>
      <c r="L386" s="14"/>
      <c r="M386" s="15"/>
      <c r="N386" s="12"/>
      <c r="O386" s="90">
        <f>SUM(L386:L389)</f>
        <v>804.98</v>
      </c>
      <c r="P386" s="90">
        <f>SUM(M386:M389)</f>
        <v>804.98</v>
      </c>
      <c r="Q386" s="90">
        <f>SUM(L390:L394)</f>
        <v>1238.6100000000001</v>
      </c>
      <c r="R386" s="90">
        <f>SUM(M390:M394)</f>
        <v>1238.6100000000001</v>
      </c>
      <c r="S386" s="90">
        <f>SUM(L395:L398)</f>
        <v>794.75</v>
      </c>
      <c r="T386" s="90">
        <f>SUM(M395:M398)</f>
        <v>794.75</v>
      </c>
      <c r="U386" s="90">
        <f>SUM(L399:L403)</f>
        <v>1493.21</v>
      </c>
      <c r="V386" s="90">
        <f>SUM(M399:M403)</f>
        <v>1493.5700000000002</v>
      </c>
      <c r="W386" s="90">
        <f>O386+Q386+S386+U386</f>
        <v>4331.55</v>
      </c>
      <c r="X386" s="90">
        <f>P386+R386+T386+V386</f>
        <v>4331.91</v>
      </c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</row>
    <row r="387" spans="1:49" ht="16.5" customHeight="1" x14ac:dyDescent="0.25">
      <c r="A387" s="106"/>
      <c r="B387" s="137"/>
      <c r="C387" s="104"/>
      <c r="D387" s="104"/>
      <c r="E387" s="140"/>
      <c r="F387" s="106"/>
      <c r="G387" s="101"/>
      <c r="H387" s="104"/>
      <c r="I387" s="104"/>
      <c r="J387" s="12" t="s">
        <v>438</v>
      </c>
      <c r="K387" s="13" t="s">
        <v>406</v>
      </c>
      <c r="L387" s="17">
        <v>9.15</v>
      </c>
      <c r="M387" s="17">
        <v>9.15</v>
      </c>
      <c r="N387" s="12" t="s">
        <v>436</v>
      </c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</row>
    <row r="388" spans="1:49" ht="16.5" customHeight="1" x14ac:dyDescent="0.25">
      <c r="A388" s="106"/>
      <c r="B388" s="137"/>
      <c r="C388" s="104"/>
      <c r="D388" s="104"/>
      <c r="E388" s="140"/>
      <c r="F388" s="106"/>
      <c r="G388" s="101"/>
      <c r="H388" s="104"/>
      <c r="I388" s="104"/>
      <c r="J388" s="13" t="s">
        <v>437</v>
      </c>
      <c r="K388" s="17" t="s">
        <v>403</v>
      </c>
      <c r="L388" s="17">
        <v>366</v>
      </c>
      <c r="M388" s="17">
        <v>366</v>
      </c>
      <c r="N388" s="12" t="s">
        <v>436</v>
      </c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</row>
    <row r="389" spans="1:49" ht="16.5" customHeight="1" x14ac:dyDescent="0.25">
      <c r="A389" s="106"/>
      <c r="B389" s="137"/>
      <c r="C389" s="104"/>
      <c r="D389" s="104"/>
      <c r="E389" s="140"/>
      <c r="F389" s="106"/>
      <c r="G389" s="101"/>
      <c r="H389" s="104"/>
      <c r="I389" s="120"/>
      <c r="J389" s="12" t="s">
        <v>435</v>
      </c>
      <c r="K389" s="13" t="s">
        <v>394</v>
      </c>
      <c r="L389" s="17">
        <v>429.83</v>
      </c>
      <c r="M389" s="17">
        <v>429.83</v>
      </c>
      <c r="N389" s="13" t="s">
        <v>436</v>
      </c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</row>
    <row r="390" spans="1:49" ht="16.5" customHeight="1" x14ac:dyDescent="0.25">
      <c r="A390" s="106"/>
      <c r="B390" s="137"/>
      <c r="C390" s="104"/>
      <c r="D390" s="104"/>
      <c r="E390" s="140"/>
      <c r="F390" s="106"/>
      <c r="G390" s="101"/>
      <c r="H390" s="104"/>
      <c r="I390" s="103" t="s">
        <v>19</v>
      </c>
      <c r="J390" s="12" t="s">
        <v>629</v>
      </c>
      <c r="K390" s="13" t="s">
        <v>576</v>
      </c>
      <c r="L390" s="14">
        <v>183</v>
      </c>
      <c r="M390" s="14">
        <v>183</v>
      </c>
      <c r="N390" s="12" t="s">
        <v>610</v>
      </c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</row>
    <row r="391" spans="1:49" ht="16.5" customHeight="1" x14ac:dyDescent="0.25">
      <c r="A391" s="106"/>
      <c r="B391" s="137"/>
      <c r="C391" s="104"/>
      <c r="D391" s="104"/>
      <c r="E391" s="140"/>
      <c r="F391" s="106"/>
      <c r="G391" s="101"/>
      <c r="H391" s="104"/>
      <c r="I391" s="104"/>
      <c r="J391" s="12" t="s">
        <v>628</v>
      </c>
      <c r="K391" s="13" t="s">
        <v>576</v>
      </c>
      <c r="L391" s="14">
        <v>463.12</v>
      </c>
      <c r="M391" s="14">
        <v>463.12</v>
      </c>
      <c r="N391" s="12" t="s">
        <v>610</v>
      </c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</row>
    <row r="392" spans="1:49" ht="16.5" customHeight="1" x14ac:dyDescent="0.25">
      <c r="A392" s="106"/>
      <c r="B392" s="137"/>
      <c r="C392" s="104"/>
      <c r="D392" s="104"/>
      <c r="E392" s="140"/>
      <c r="F392" s="106"/>
      <c r="G392" s="101"/>
      <c r="H392" s="104"/>
      <c r="I392" s="104"/>
      <c r="J392" s="12" t="s">
        <v>719</v>
      </c>
      <c r="K392" s="13" t="s">
        <v>576</v>
      </c>
      <c r="L392" s="14">
        <v>40.36</v>
      </c>
      <c r="M392" s="14">
        <v>40.36</v>
      </c>
      <c r="N392" s="12" t="s">
        <v>674</v>
      </c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</row>
    <row r="393" spans="1:49" ht="16.5" customHeight="1" x14ac:dyDescent="0.25">
      <c r="A393" s="106"/>
      <c r="B393" s="137"/>
      <c r="C393" s="104"/>
      <c r="D393" s="104"/>
      <c r="E393" s="140"/>
      <c r="F393" s="106"/>
      <c r="G393" s="101"/>
      <c r="H393" s="104"/>
      <c r="I393" s="104"/>
      <c r="J393" s="12" t="s">
        <v>946</v>
      </c>
      <c r="K393" s="13" t="s">
        <v>930</v>
      </c>
      <c r="L393" s="14">
        <v>111.51</v>
      </c>
      <c r="M393" s="14">
        <v>111.51</v>
      </c>
      <c r="N393" s="12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</row>
    <row r="394" spans="1:49" ht="16.5" customHeight="1" x14ac:dyDescent="0.25">
      <c r="A394" s="106"/>
      <c r="B394" s="137"/>
      <c r="C394" s="104"/>
      <c r="D394" s="104"/>
      <c r="E394" s="140"/>
      <c r="F394" s="106"/>
      <c r="G394" s="101"/>
      <c r="H394" s="104"/>
      <c r="I394" s="120"/>
      <c r="J394" s="12" t="s">
        <v>792</v>
      </c>
      <c r="K394" s="13" t="s">
        <v>686</v>
      </c>
      <c r="L394" s="14">
        <v>440.62</v>
      </c>
      <c r="M394" s="14">
        <v>440.62</v>
      </c>
      <c r="N394" s="12" t="s">
        <v>848</v>
      </c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</row>
    <row r="395" spans="1:49" ht="16.5" customHeight="1" x14ac:dyDescent="0.25">
      <c r="A395" s="106"/>
      <c r="B395" s="137"/>
      <c r="C395" s="104"/>
      <c r="D395" s="104"/>
      <c r="E395" s="140"/>
      <c r="F395" s="106"/>
      <c r="G395" s="101"/>
      <c r="H395" s="104"/>
      <c r="I395" s="103" t="s">
        <v>10</v>
      </c>
      <c r="J395" s="12" t="s">
        <v>1115</v>
      </c>
      <c r="K395" s="13" t="s">
        <v>1111</v>
      </c>
      <c r="L395" s="14">
        <v>238.62</v>
      </c>
      <c r="M395" s="14">
        <v>238.62</v>
      </c>
      <c r="N395" s="12" t="s">
        <v>1217</v>
      </c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</row>
    <row r="396" spans="1:49" ht="16.5" customHeight="1" x14ac:dyDescent="0.25">
      <c r="A396" s="106"/>
      <c r="B396" s="137"/>
      <c r="C396" s="104"/>
      <c r="D396" s="104"/>
      <c r="E396" s="140"/>
      <c r="F396" s="106"/>
      <c r="G396" s="101"/>
      <c r="H396" s="104"/>
      <c r="I396" s="104"/>
      <c r="J396" s="12" t="s">
        <v>1389</v>
      </c>
      <c r="K396" s="13" t="s">
        <v>1338</v>
      </c>
      <c r="L396" s="14">
        <v>392.3</v>
      </c>
      <c r="M396" s="14">
        <v>392.3</v>
      </c>
      <c r="N396" s="12" t="s">
        <v>1407</v>
      </c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</row>
    <row r="397" spans="1:49" ht="16.5" customHeight="1" x14ac:dyDescent="0.25">
      <c r="A397" s="106"/>
      <c r="B397" s="137"/>
      <c r="C397" s="104"/>
      <c r="D397" s="104"/>
      <c r="E397" s="140"/>
      <c r="F397" s="106"/>
      <c r="G397" s="101"/>
      <c r="H397" s="104"/>
      <c r="I397" s="104"/>
      <c r="J397" s="12" t="s">
        <v>1399</v>
      </c>
      <c r="K397" s="13" t="s">
        <v>1372</v>
      </c>
      <c r="L397" s="14">
        <v>48.43</v>
      </c>
      <c r="M397" s="14">
        <v>48.43</v>
      </c>
      <c r="N397" s="12" t="s">
        <v>1407</v>
      </c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</row>
    <row r="398" spans="1:49" ht="16.5" customHeight="1" x14ac:dyDescent="0.25">
      <c r="A398" s="106"/>
      <c r="B398" s="137"/>
      <c r="C398" s="104"/>
      <c r="D398" s="104"/>
      <c r="E398" s="140"/>
      <c r="F398" s="106"/>
      <c r="G398" s="101"/>
      <c r="H398" s="104"/>
      <c r="I398" s="120"/>
      <c r="J398" s="12" t="s">
        <v>1243</v>
      </c>
      <c r="K398" s="13" t="s">
        <v>1239</v>
      </c>
      <c r="L398" s="14">
        <v>115.4</v>
      </c>
      <c r="M398" s="14">
        <v>115.4</v>
      </c>
      <c r="N398" s="12" t="s">
        <v>1257</v>
      </c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</row>
    <row r="399" spans="1:49" ht="16.5" customHeight="1" x14ac:dyDescent="0.25">
      <c r="A399" s="106"/>
      <c r="B399" s="137"/>
      <c r="C399" s="104"/>
      <c r="D399" s="104"/>
      <c r="E399" s="140"/>
      <c r="F399" s="106"/>
      <c r="G399" s="101"/>
      <c r="H399" s="104"/>
      <c r="I399" s="103" t="s">
        <v>20</v>
      </c>
      <c r="J399" s="12" t="s">
        <v>1463</v>
      </c>
      <c r="K399" s="13" t="s">
        <v>1446</v>
      </c>
      <c r="L399" s="14">
        <v>192</v>
      </c>
      <c r="M399" s="15">
        <v>192</v>
      </c>
      <c r="N399" s="12" t="s">
        <v>1482</v>
      </c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</row>
    <row r="400" spans="1:49" ht="16.5" customHeight="1" x14ac:dyDescent="0.25">
      <c r="A400" s="106"/>
      <c r="B400" s="137"/>
      <c r="C400" s="104"/>
      <c r="D400" s="104"/>
      <c r="E400" s="140"/>
      <c r="F400" s="106"/>
      <c r="G400" s="101"/>
      <c r="H400" s="104"/>
      <c r="I400" s="104"/>
      <c r="J400" s="12" t="s">
        <v>1838</v>
      </c>
      <c r="K400" s="13" t="s">
        <v>1821</v>
      </c>
      <c r="L400" s="14">
        <v>625.36</v>
      </c>
      <c r="M400" s="15">
        <v>625.36</v>
      </c>
      <c r="N400" s="12" t="s">
        <v>1907</v>
      </c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</row>
    <row r="401" spans="1:49" ht="16.5" customHeight="1" x14ac:dyDescent="0.25">
      <c r="A401" s="106"/>
      <c r="B401" s="137"/>
      <c r="C401" s="104"/>
      <c r="D401" s="104"/>
      <c r="E401" s="140"/>
      <c r="F401" s="106"/>
      <c r="G401" s="101"/>
      <c r="H401" s="104"/>
      <c r="I401" s="104"/>
      <c r="J401" s="12" t="s">
        <v>1608</v>
      </c>
      <c r="K401" s="13" t="s">
        <v>1583</v>
      </c>
      <c r="L401" s="14">
        <v>230.04</v>
      </c>
      <c r="M401" s="15">
        <v>230.4</v>
      </c>
      <c r="N401" s="12" t="s">
        <v>1641</v>
      </c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</row>
    <row r="402" spans="1:49" ht="16.5" customHeight="1" x14ac:dyDescent="0.25">
      <c r="A402" s="106"/>
      <c r="B402" s="137"/>
      <c r="C402" s="104"/>
      <c r="D402" s="104"/>
      <c r="E402" s="140"/>
      <c r="F402" s="106"/>
      <c r="G402" s="101"/>
      <c r="H402" s="104"/>
      <c r="I402" s="104"/>
      <c r="J402" s="12" t="s">
        <v>1882</v>
      </c>
      <c r="K402" s="13" t="s">
        <v>1883</v>
      </c>
      <c r="L402" s="14">
        <v>365.1</v>
      </c>
      <c r="M402" s="15">
        <v>365.1</v>
      </c>
      <c r="N402" s="12" t="s">
        <v>1925</v>
      </c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</row>
    <row r="403" spans="1:49" ht="16.5" customHeight="1" x14ac:dyDescent="0.25">
      <c r="A403" s="106"/>
      <c r="B403" s="138"/>
      <c r="C403" s="120"/>
      <c r="D403" s="120"/>
      <c r="E403" s="141"/>
      <c r="F403" s="107"/>
      <c r="G403" s="102"/>
      <c r="H403" s="120"/>
      <c r="I403" s="120"/>
      <c r="J403" s="12" t="s">
        <v>1604</v>
      </c>
      <c r="K403" s="13" t="s">
        <v>1586</v>
      </c>
      <c r="L403" s="15">
        <v>80.709999999999994</v>
      </c>
      <c r="M403" s="15">
        <v>80.709999999999994</v>
      </c>
      <c r="N403" s="12" t="s">
        <v>1641</v>
      </c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</row>
    <row r="404" spans="1:49" ht="104.25" customHeight="1" x14ac:dyDescent="0.25">
      <c r="A404" s="106" t="s">
        <v>1997</v>
      </c>
      <c r="B404" s="136" t="s">
        <v>341</v>
      </c>
      <c r="C404" s="103" t="s">
        <v>355</v>
      </c>
      <c r="D404" s="103" t="s">
        <v>162</v>
      </c>
      <c r="E404" s="139" t="s">
        <v>376</v>
      </c>
      <c r="F404" s="105" t="s">
        <v>354</v>
      </c>
      <c r="G404" s="100">
        <v>889.2</v>
      </c>
      <c r="H404" s="103" t="s">
        <v>356</v>
      </c>
      <c r="I404" s="103" t="s">
        <v>8</v>
      </c>
      <c r="J404" s="12" t="s">
        <v>399</v>
      </c>
      <c r="K404" s="13"/>
      <c r="L404" s="14">
        <v>296.39999999999998</v>
      </c>
      <c r="M404" s="15">
        <v>296.39999999999998</v>
      </c>
      <c r="N404" s="12"/>
      <c r="O404" s="90">
        <f>SUM(L404:L405)</f>
        <v>296.39999999999998</v>
      </c>
      <c r="P404" s="90">
        <f>SUM(M404:M405)</f>
        <v>296.39999999999998</v>
      </c>
      <c r="Q404" s="90">
        <f>SUM(L406:L408)</f>
        <v>444.59999999999997</v>
      </c>
      <c r="R404" s="90">
        <f>SUM(M406:M408)</f>
        <v>444.59999999999997</v>
      </c>
      <c r="S404" s="90">
        <f>SUM(L409:L410)</f>
        <v>148.19999999999999</v>
      </c>
      <c r="T404" s="90">
        <f>SUM(M409:M410)</f>
        <v>148.19999999999999</v>
      </c>
      <c r="U404" s="90">
        <f>SUM(L411:L412)</f>
        <v>0</v>
      </c>
      <c r="V404" s="90">
        <f>SUM(M411:M412)</f>
        <v>0</v>
      </c>
      <c r="W404" s="90">
        <f>O404+Q404+S404+U404</f>
        <v>889.2</v>
      </c>
      <c r="X404" s="90">
        <f>P404+R404+T404+V404</f>
        <v>889.2</v>
      </c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</row>
    <row r="405" spans="1:49" ht="15.75" customHeight="1" x14ac:dyDescent="0.25">
      <c r="A405" s="106"/>
      <c r="B405" s="137"/>
      <c r="C405" s="104"/>
      <c r="D405" s="104"/>
      <c r="E405" s="140"/>
      <c r="F405" s="106"/>
      <c r="G405" s="101"/>
      <c r="H405" s="104"/>
      <c r="I405" s="120"/>
      <c r="J405" s="12"/>
      <c r="K405" s="13"/>
      <c r="L405" s="14"/>
      <c r="M405" s="14"/>
      <c r="N405" s="13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</row>
    <row r="406" spans="1:49" ht="15.75" customHeight="1" x14ac:dyDescent="0.25">
      <c r="A406" s="106"/>
      <c r="B406" s="137"/>
      <c r="C406" s="104"/>
      <c r="D406" s="104"/>
      <c r="E406" s="140"/>
      <c r="F406" s="106"/>
      <c r="G406" s="101"/>
      <c r="H406" s="104"/>
      <c r="I406" s="103" t="s">
        <v>19</v>
      </c>
      <c r="J406" s="12" t="s">
        <v>773</v>
      </c>
      <c r="K406" s="13" t="s">
        <v>659</v>
      </c>
      <c r="L406" s="14">
        <v>148.19999999999999</v>
      </c>
      <c r="M406" s="14">
        <v>148.19999999999999</v>
      </c>
      <c r="N406" s="12" t="s">
        <v>822</v>
      </c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</row>
    <row r="407" spans="1:49" ht="15.75" customHeight="1" x14ac:dyDescent="0.25">
      <c r="A407" s="106"/>
      <c r="B407" s="137"/>
      <c r="C407" s="104"/>
      <c r="D407" s="104"/>
      <c r="E407" s="140"/>
      <c r="F407" s="106"/>
      <c r="G407" s="101"/>
      <c r="H407" s="104"/>
      <c r="I407" s="104"/>
      <c r="J407" s="12" t="s">
        <v>695</v>
      </c>
      <c r="K407" s="13" t="s">
        <v>526</v>
      </c>
      <c r="L407" s="14">
        <v>148.19999999999999</v>
      </c>
      <c r="M407" s="14">
        <v>148.19999999999999</v>
      </c>
      <c r="N407" s="12" t="s">
        <v>610</v>
      </c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</row>
    <row r="408" spans="1:49" ht="15.75" customHeight="1" x14ac:dyDescent="0.25">
      <c r="A408" s="106"/>
      <c r="B408" s="137"/>
      <c r="C408" s="104"/>
      <c r="D408" s="104"/>
      <c r="E408" s="140"/>
      <c r="F408" s="106"/>
      <c r="G408" s="101"/>
      <c r="H408" s="104"/>
      <c r="I408" s="120"/>
      <c r="J408" s="12" t="s">
        <v>851</v>
      </c>
      <c r="K408" s="13" t="s">
        <v>823</v>
      </c>
      <c r="L408" s="14">
        <v>148.19999999999999</v>
      </c>
      <c r="M408" s="14">
        <v>148.19999999999999</v>
      </c>
      <c r="N408" s="12" t="s">
        <v>823</v>
      </c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</row>
    <row r="409" spans="1:49" ht="15.75" customHeight="1" x14ac:dyDescent="0.25">
      <c r="A409" s="106"/>
      <c r="B409" s="137"/>
      <c r="C409" s="104"/>
      <c r="D409" s="104"/>
      <c r="E409" s="140"/>
      <c r="F409" s="106"/>
      <c r="G409" s="101"/>
      <c r="H409" s="104"/>
      <c r="I409" s="103" t="s">
        <v>10</v>
      </c>
      <c r="J409" s="12" t="s">
        <v>1155</v>
      </c>
      <c r="K409" s="13" t="s">
        <v>1143</v>
      </c>
      <c r="L409" s="14">
        <v>148.19999999999999</v>
      </c>
      <c r="M409" s="14">
        <v>148.19999999999999</v>
      </c>
      <c r="N409" s="12" t="s">
        <v>1217</v>
      </c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</row>
    <row r="410" spans="1:49" ht="15.75" customHeight="1" x14ac:dyDescent="0.25">
      <c r="A410" s="106"/>
      <c r="B410" s="137"/>
      <c r="C410" s="104"/>
      <c r="D410" s="104"/>
      <c r="E410" s="140"/>
      <c r="F410" s="106"/>
      <c r="G410" s="101"/>
      <c r="H410" s="104"/>
      <c r="I410" s="120"/>
      <c r="J410" s="12"/>
      <c r="K410" s="13"/>
      <c r="L410" s="14"/>
      <c r="M410" s="14"/>
      <c r="N410" s="12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</row>
    <row r="411" spans="1:49" ht="15.75" customHeight="1" x14ac:dyDescent="0.25">
      <c r="A411" s="106"/>
      <c r="B411" s="137"/>
      <c r="C411" s="104"/>
      <c r="D411" s="104"/>
      <c r="E411" s="140"/>
      <c r="F411" s="106"/>
      <c r="G411" s="101"/>
      <c r="H411" s="104"/>
      <c r="I411" s="103" t="s">
        <v>398</v>
      </c>
      <c r="J411" s="12"/>
      <c r="K411" s="13"/>
      <c r="L411" s="14"/>
      <c r="M411" s="15"/>
      <c r="N411" s="12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</row>
    <row r="412" spans="1:49" ht="15.75" customHeight="1" x14ac:dyDescent="0.25">
      <c r="A412" s="107"/>
      <c r="B412" s="138"/>
      <c r="C412" s="120"/>
      <c r="D412" s="120"/>
      <c r="E412" s="141"/>
      <c r="F412" s="107"/>
      <c r="G412" s="102"/>
      <c r="H412" s="120"/>
      <c r="I412" s="120"/>
      <c r="J412" s="12"/>
      <c r="K412" s="12"/>
      <c r="L412" s="15"/>
      <c r="M412" s="15"/>
      <c r="N412" s="1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</row>
    <row r="413" spans="1:49" ht="104.25" customHeight="1" x14ac:dyDescent="0.25">
      <c r="A413" s="105" t="s">
        <v>1997</v>
      </c>
      <c r="B413" s="136" t="s">
        <v>341</v>
      </c>
      <c r="C413" s="103" t="s">
        <v>355</v>
      </c>
      <c r="D413" s="103" t="s">
        <v>162</v>
      </c>
      <c r="E413" s="139" t="s">
        <v>584</v>
      </c>
      <c r="F413" s="105" t="s">
        <v>362</v>
      </c>
      <c r="G413" s="100">
        <v>21458.3</v>
      </c>
      <c r="H413" s="103" t="s">
        <v>378</v>
      </c>
      <c r="I413" s="103" t="s">
        <v>8</v>
      </c>
      <c r="J413" s="12" t="s">
        <v>442</v>
      </c>
      <c r="K413" s="12" t="s">
        <v>393</v>
      </c>
      <c r="L413" s="15">
        <v>4444.6499999999996</v>
      </c>
      <c r="M413" s="15">
        <v>4444.6499999999996</v>
      </c>
      <c r="N413" s="12" t="s">
        <v>441</v>
      </c>
      <c r="O413" s="90">
        <f>SUM(L413:L416)</f>
        <v>7474.05</v>
      </c>
      <c r="P413" s="90">
        <f>SUM(M413:M416)</f>
        <v>7474.05</v>
      </c>
      <c r="Q413" s="90">
        <f>SUM(L417:L422)</f>
        <v>3540.9500000000003</v>
      </c>
      <c r="R413" s="90">
        <f>SUM(M417:M422)</f>
        <v>3540.9500000000003</v>
      </c>
      <c r="S413" s="90">
        <f>SUM(L423:L425)</f>
        <v>2617.6</v>
      </c>
      <c r="T413" s="90">
        <f>SUM(M423:M425)</f>
        <v>2617.6</v>
      </c>
      <c r="U413" s="90">
        <f>SUM(L426:L428)</f>
        <v>5248.7999999999993</v>
      </c>
      <c r="V413" s="90">
        <f>SUM(M426:M428)</f>
        <v>5249.6</v>
      </c>
      <c r="W413" s="90">
        <f>O413+Q413+S413+U413</f>
        <v>18881.400000000001</v>
      </c>
      <c r="X413" s="90">
        <f>P413+R413+T413+V413</f>
        <v>18882.2</v>
      </c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</row>
    <row r="414" spans="1:49" ht="16.5" customHeight="1" x14ac:dyDescent="0.25">
      <c r="A414" s="106"/>
      <c r="B414" s="137"/>
      <c r="C414" s="104"/>
      <c r="D414" s="104"/>
      <c r="E414" s="140"/>
      <c r="F414" s="106"/>
      <c r="G414" s="101"/>
      <c r="H414" s="104"/>
      <c r="I414" s="104"/>
      <c r="J414" s="12" t="s">
        <v>446</v>
      </c>
      <c r="K414" s="12" t="s">
        <v>441</v>
      </c>
      <c r="L414" s="15">
        <v>2937.6</v>
      </c>
      <c r="M414" s="15">
        <v>2937.6</v>
      </c>
      <c r="N414" s="12" t="s">
        <v>447</v>
      </c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</row>
    <row r="415" spans="1:49" ht="16.5" customHeight="1" x14ac:dyDescent="0.25">
      <c r="A415" s="106"/>
      <c r="B415" s="137"/>
      <c r="C415" s="104"/>
      <c r="D415" s="104"/>
      <c r="E415" s="140"/>
      <c r="F415" s="106"/>
      <c r="G415" s="101"/>
      <c r="H415" s="104"/>
      <c r="I415" s="104"/>
      <c r="J415" s="12" t="s">
        <v>443</v>
      </c>
      <c r="K415" s="12" t="s">
        <v>444</v>
      </c>
      <c r="L415" s="15">
        <v>91.8</v>
      </c>
      <c r="M415" s="15">
        <v>91.8</v>
      </c>
      <c r="N415" s="12" t="s">
        <v>441</v>
      </c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</row>
    <row r="416" spans="1:49" ht="16.5" customHeight="1" x14ac:dyDescent="0.25">
      <c r="A416" s="106"/>
      <c r="B416" s="137"/>
      <c r="C416" s="104"/>
      <c r="D416" s="104"/>
      <c r="E416" s="140"/>
      <c r="F416" s="106"/>
      <c r="G416" s="101"/>
      <c r="H416" s="104"/>
      <c r="I416" s="120"/>
      <c r="J416" s="12"/>
      <c r="K416" s="13"/>
      <c r="L416" s="14"/>
      <c r="M416" s="14"/>
      <c r="N416" s="13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</row>
    <row r="417" spans="1:49" ht="16.5" customHeight="1" x14ac:dyDescent="0.25">
      <c r="A417" s="106"/>
      <c r="B417" s="137"/>
      <c r="C417" s="104"/>
      <c r="D417" s="104"/>
      <c r="E417" s="140"/>
      <c r="F417" s="106"/>
      <c r="G417" s="101"/>
      <c r="H417" s="104"/>
      <c r="I417" s="103" t="s">
        <v>19</v>
      </c>
      <c r="J417" s="12" t="s">
        <v>626</v>
      </c>
      <c r="K417" s="13" t="s">
        <v>576</v>
      </c>
      <c r="L417" s="14">
        <v>2452.5</v>
      </c>
      <c r="M417" s="14">
        <v>2452.5</v>
      </c>
      <c r="N417" s="12" t="s">
        <v>610</v>
      </c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</row>
    <row r="418" spans="1:49" ht="16.5" customHeight="1" x14ac:dyDescent="0.25">
      <c r="A418" s="106"/>
      <c r="B418" s="137"/>
      <c r="C418" s="104"/>
      <c r="D418" s="104"/>
      <c r="E418" s="140"/>
      <c r="F418" s="106"/>
      <c r="G418" s="101"/>
      <c r="H418" s="104"/>
      <c r="I418" s="104"/>
      <c r="J418" s="12" t="s">
        <v>479</v>
      </c>
      <c r="K418" s="13" t="s">
        <v>467</v>
      </c>
      <c r="L418" s="14">
        <v>244.8</v>
      </c>
      <c r="M418" s="14">
        <v>244.8</v>
      </c>
      <c r="N418" s="12" t="s">
        <v>464</v>
      </c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</row>
    <row r="419" spans="1:49" ht="16.5" customHeight="1" x14ac:dyDescent="0.25">
      <c r="A419" s="106"/>
      <c r="B419" s="137"/>
      <c r="C419" s="104"/>
      <c r="D419" s="104"/>
      <c r="E419" s="140"/>
      <c r="F419" s="106"/>
      <c r="G419" s="101"/>
      <c r="H419" s="104"/>
      <c r="I419" s="104"/>
      <c r="J419" s="12" t="s">
        <v>508</v>
      </c>
      <c r="K419" s="12" t="s">
        <v>457</v>
      </c>
      <c r="L419" s="14">
        <v>397.8</v>
      </c>
      <c r="M419" s="14">
        <v>397.8</v>
      </c>
      <c r="N419" s="12" t="s">
        <v>469</v>
      </c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</row>
    <row r="420" spans="1:49" ht="16.5" customHeight="1" x14ac:dyDescent="0.25">
      <c r="A420" s="106"/>
      <c r="B420" s="137"/>
      <c r="C420" s="104"/>
      <c r="D420" s="104"/>
      <c r="E420" s="140"/>
      <c r="F420" s="106"/>
      <c r="G420" s="101"/>
      <c r="H420" s="104"/>
      <c r="I420" s="104"/>
      <c r="J420" s="12"/>
      <c r="K420" s="12"/>
      <c r="L420" s="14">
        <v>149.5</v>
      </c>
      <c r="M420" s="14">
        <v>149.5</v>
      </c>
      <c r="N420" s="12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</row>
    <row r="421" spans="1:49" ht="16.5" customHeight="1" x14ac:dyDescent="0.25">
      <c r="A421" s="106"/>
      <c r="B421" s="137"/>
      <c r="C421" s="104"/>
      <c r="D421" s="104"/>
      <c r="E421" s="140"/>
      <c r="F421" s="106"/>
      <c r="G421" s="101"/>
      <c r="H421" s="104"/>
      <c r="I421" s="104"/>
      <c r="J421" s="12" t="s">
        <v>791</v>
      </c>
      <c r="K421" s="12" t="s">
        <v>686</v>
      </c>
      <c r="L421" s="14">
        <v>296.35000000000002</v>
      </c>
      <c r="M421" s="14">
        <v>296.35000000000002</v>
      </c>
      <c r="N421" s="12" t="s">
        <v>848</v>
      </c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</row>
    <row r="422" spans="1:49" ht="15.75" customHeight="1" x14ac:dyDescent="0.25">
      <c r="A422" s="106"/>
      <c r="B422" s="137"/>
      <c r="C422" s="104"/>
      <c r="D422" s="104"/>
      <c r="E422" s="140"/>
      <c r="F422" s="106"/>
      <c r="G422" s="101"/>
      <c r="H422" s="104"/>
      <c r="I422" s="120"/>
      <c r="J422" s="12"/>
      <c r="K422" s="12"/>
      <c r="L422" s="14"/>
      <c r="M422" s="14"/>
      <c r="N422" s="12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</row>
    <row r="423" spans="1:49" ht="16.5" customHeight="1" x14ac:dyDescent="0.25">
      <c r="A423" s="106"/>
      <c r="B423" s="137"/>
      <c r="C423" s="104"/>
      <c r="D423" s="104"/>
      <c r="E423" s="140"/>
      <c r="F423" s="106"/>
      <c r="G423" s="101"/>
      <c r="H423" s="104"/>
      <c r="I423" s="103" t="s">
        <v>10</v>
      </c>
      <c r="J423" s="12" t="s">
        <v>1025</v>
      </c>
      <c r="K423" s="13" t="s">
        <v>1021</v>
      </c>
      <c r="L423" s="14">
        <v>2586.8000000000002</v>
      </c>
      <c r="M423" s="14">
        <v>2586.8000000000002</v>
      </c>
      <c r="N423" s="12" t="s">
        <v>1068</v>
      </c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</row>
    <row r="424" spans="1:49" ht="16.5" customHeight="1" x14ac:dyDescent="0.25">
      <c r="A424" s="106"/>
      <c r="B424" s="137"/>
      <c r="C424" s="104"/>
      <c r="D424" s="104"/>
      <c r="E424" s="140"/>
      <c r="F424" s="106"/>
      <c r="G424" s="101"/>
      <c r="H424" s="104"/>
      <c r="I424" s="104"/>
      <c r="J424" s="12" t="s">
        <v>1388</v>
      </c>
      <c r="K424" s="13" t="s">
        <v>1338</v>
      </c>
      <c r="L424" s="14">
        <v>25.1</v>
      </c>
      <c r="M424" s="14">
        <v>25.1</v>
      </c>
      <c r="N424" s="12" t="s">
        <v>1407</v>
      </c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</row>
    <row r="425" spans="1:49" ht="16.5" customHeight="1" x14ac:dyDescent="0.25">
      <c r="A425" s="106"/>
      <c r="B425" s="137"/>
      <c r="C425" s="104"/>
      <c r="D425" s="104"/>
      <c r="E425" s="140"/>
      <c r="F425" s="106"/>
      <c r="G425" s="101"/>
      <c r="H425" s="104"/>
      <c r="I425" s="120"/>
      <c r="J425" s="12" t="s">
        <v>1114</v>
      </c>
      <c r="K425" s="13" t="s">
        <v>1111</v>
      </c>
      <c r="L425" s="14">
        <v>5.7</v>
      </c>
      <c r="M425" s="14">
        <v>5.7</v>
      </c>
      <c r="N425" s="12" t="s">
        <v>1217</v>
      </c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</row>
    <row r="426" spans="1:49" ht="16.5" customHeight="1" x14ac:dyDescent="0.25">
      <c r="A426" s="106"/>
      <c r="B426" s="137"/>
      <c r="C426" s="104"/>
      <c r="D426" s="104"/>
      <c r="E426" s="140"/>
      <c r="F426" s="106"/>
      <c r="G426" s="101"/>
      <c r="H426" s="104"/>
      <c r="I426" s="103" t="s">
        <v>20</v>
      </c>
      <c r="J426" s="12" t="s">
        <v>1459</v>
      </c>
      <c r="K426" s="13" t="s">
        <v>1446</v>
      </c>
      <c r="L426" s="14">
        <v>147.6</v>
      </c>
      <c r="M426" s="15">
        <v>147.6</v>
      </c>
      <c r="N426" s="12" t="s">
        <v>1482</v>
      </c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</row>
    <row r="427" spans="1:49" ht="16.5" customHeight="1" x14ac:dyDescent="0.25">
      <c r="A427" s="106"/>
      <c r="B427" s="137"/>
      <c r="C427" s="104"/>
      <c r="D427" s="104"/>
      <c r="E427" s="140"/>
      <c r="F427" s="106"/>
      <c r="G427" s="101"/>
      <c r="H427" s="104"/>
      <c r="I427" s="104"/>
      <c r="J427" s="12" t="s">
        <v>1841</v>
      </c>
      <c r="K427" s="13" t="s">
        <v>1821</v>
      </c>
      <c r="L427" s="14">
        <v>2655.2</v>
      </c>
      <c r="M427" s="15">
        <v>2655.2</v>
      </c>
      <c r="N427" s="12" t="s">
        <v>1907</v>
      </c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</row>
    <row r="428" spans="1:49" ht="16.5" customHeight="1" x14ac:dyDescent="0.25">
      <c r="A428" s="107"/>
      <c r="B428" s="138"/>
      <c r="C428" s="120"/>
      <c r="D428" s="120"/>
      <c r="E428" s="141"/>
      <c r="F428" s="107"/>
      <c r="G428" s="102"/>
      <c r="H428" s="120"/>
      <c r="I428" s="120"/>
      <c r="J428" s="12" t="s">
        <v>1607</v>
      </c>
      <c r="K428" s="12" t="s">
        <v>1583</v>
      </c>
      <c r="L428" s="15">
        <v>2446</v>
      </c>
      <c r="M428" s="15">
        <v>2446.8000000000002</v>
      </c>
      <c r="N428" s="12" t="s">
        <v>1641</v>
      </c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</row>
    <row r="429" spans="1:49" ht="104.25" customHeight="1" x14ac:dyDescent="0.25">
      <c r="A429" s="105" t="s">
        <v>1997</v>
      </c>
      <c r="B429" s="136" t="s">
        <v>341</v>
      </c>
      <c r="C429" s="103" t="s">
        <v>355</v>
      </c>
      <c r="D429" s="103" t="s">
        <v>162</v>
      </c>
      <c r="E429" s="139" t="s">
        <v>583</v>
      </c>
      <c r="F429" s="105" t="s">
        <v>363</v>
      </c>
      <c r="G429" s="100">
        <v>5000</v>
      </c>
      <c r="H429" s="103" t="s">
        <v>378</v>
      </c>
      <c r="I429" s="103" t="s">
        <v>8</v>
      </c>
      <c r="J429" s="12" t="s">
        <v>440</v>
      </c>
      <c r="K429" s="13" t="s">
        <v>393</v>
      </c>
      <c r="L429" s="14">
        <v>1250</v>
      </c>
      <c r="M429" s="14">
        <v>1250</v>
      </c>
      <c r="N429" s="12" t="s">
        <v>441</v>
      </c>
      <c r="O429" s="90">
        <f>SUM(L429:L430)</f>
        <v>1250</v>
      </c>
      <c r="P429" s="90">
        <f>SUM(M429:M430)</f>
        <v>1250</v>
      </c>
      <c r="Q429" s="90">
        <f>SUM(L431:L432)</f>
        <v>1750</v>
      </c>
      <c r="R429" s="90">
        <f>SUM(M431:M432)</f>
        <v>1750</v>
      </c>
      <c r="S429" s="90">
        <f>SUM(L433:L434)</f>
        <v>1000</v>
      </c>
      <c r="T429" s="90">
        <f>SUM(M433:M434)</f>
        <v>1000</v>
      </c>
      <c r="U429" s="90">
        <f>SUM(L435:L436)</f>
        <v>1000</v>
      </c>
      <c r="V429" s="90">
        <f>SUM(M435:M436)</f>
        <v>1000</v>
      </c>
      <c r="W429" s="90">
        <f>O429+Q429+S429+U429</f>
        <v>5000</v>
      </c>
      <c r="X429" s="90">
        <f>P429+R429+T429+V429</f>
        <v>5000</v>
      </c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</row>
    <row r="430" spans="1:49" ht="16.5" customHeight="1" x14ac:dyDescent="0.25">
      <c r="A430" s="106"/>
      <c r="B430" s="137"/>
      <c r="C430" s="104"/>
      <c r="D430" s="104"/>
      <c r="E430" s="140"/>
      <c r="F430" s="106"/>
      <c r="G430" s="101"/>
      <c r="H430" s="104"/>
      <c r="I430" s="120"/>
      <c r="J430" s="12"/>
      <c r="K430" s="13"/>
      <c r="L430" s="14"/>
      <c r="M430" s="14"/>
      <c r="N430" s="13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</row>
    <row r="431" spans="1:49" ht="16.5" customHeight="1" x14ac:dyDescent="0.25">
      <c r="A431" s="106"/>
      <c r="B431" s="137"/>
      <c r="C431" s="104"/>
      <c r="D431" s="104"/>
      <c r="E431" s="140"/>
      <c r="F431" s="106"/>
      <c r="G431" s="101"/>
      <c r="H431" s="104"/>
      <c r="I431" s="103" t="s">
        <v>19</v>
      </c>
      <c r="J431" s="12" t="s">
        <v>947</v>
      </c>
      <c r="K431" s="13" t="s">
        <v>930</v>
      </c>
      <c r="L431" s="14">
        <v>1000</v>
      </c>
      <c r="M431" s="14">
        <v>1000</v>
      </c>
      <c r="N431" s="12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</row>
    <row r="432" spans="1:49" ht="16.5" customHeight="1" x14ac:dyDescent="0.25">
      <c r="A432" s="106"/>
      <c r="B432" s="137"/>
      <c r="C432" s="104"/>
      <c r="D432" s="104"/>
      <c r="E432" s="140"/>
      <c r="F432" s="106"/>
      <c r="G432" s="101"/>
      <c r="H432" s="104"/>
      <c r="I432" s="120"/>
      <c r="J432" s="12" t="s">
        <v>633</v>
      </c>
      <c r="K432" s="13" t="s">
        <v>576</v>
      </c>
      <c r="L432" s="14">
        <v>750</v>
      </c>
      <c r="M432" s="14">
        <v>750</v>
      </c>
      <c r="N432" s="12" t="s">
        <v>610</v>
      </c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</row>
    <row r="433" spans="1:49" ht="16.5" customHeight="1" x14ac:dyDescent="0.25">
      <c r="A433" s="106"/>
      <c r="B433" s="137"/>
      <c r="C433" s="104"/>
      <c r="D433" s="104"/>
      <c r="E433" s="140"/>
      <c r="F433" s="106"/>
      <c r="G433" s="101"/>
      <c r="H433" s="104"/>
      <c r="I433" s="103" t="s">
        <v>10</v>
      </c>
      <c r="J433" s="12" t="s">
        <v>1026</v>
      </c>
      <c r="K433" s="13" t="s">
        <v>1021</v>
      </c>
      <c r="L433" s="14">
        <v>1000</v>
      </c>
      <c r="M433" s="14">
        <v>1000</v>
      </c>
      <c r="N433" s="12" t="s">
        <v>1068</v>
      </c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</row>
    <row r="434" spans="1:49" ht="16.5" customHeight="1" x14ac:dyDescent="0.25">
      <c r="A434" s="106"/>
      <c r="B434" s="137"/>
      <c r="C434" s="104"/>
      <c r="D434" s="104"/>
      <c r="E434" s="140"/>
      <c r="F434" s="106"/>
      <c r="G434" s="101"/>
      <c r="H434" s="104"/>
      <c r="I434" s="120"/>
      <c r="J434" s="12"/>
      <c r="K434" s="13"/>
      <c r="L434" s="14"/>
      <c r="M434" s="14"/>
      <c r="N434" s="12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</row>
    <row r="435" spans="1:49" ht="16.5" customHeight="1" x14ac:dyDescent="0.25">
      <c r="A435" s="106"/>
      <c r="B435" s="137"/>
      <c r="C435" s="104"/>
      <c r="D435" s="104"/>
      <c r="E435" s="140"/>
      <c r="F435" s="106"/>
      <c r="G435" s="101"/>
      <c r="H435" s="104"/>
      <c r="I435" s="103" t="s">
        <v>20</v>
      </c>
      <c r="J435" s="12" t="s">
        <v>1609</v>
      </c>
      <c r="K435" s="13" t="s">
        <v>1583</v>
      </c>
      <c r="L435" s="14">
        <v>1000</v>
      </c>
      <c r="M435" s="15">
        <v>1000</v>
      </c>
      <c r="N435" s="12" t="s">
        <v>1641</v>
      </c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</row>
    <row r="436" spans="1:49" ht="16.5" customHeight="1" x14ac:dyDescent="0.25">
      <c r="A436" s="107"/>
      <c r="B436" s="138"/>
      <c r="C436" s="120"/>
      <c r="D436" s="120"/>
      <c r="E436" s="141"/>
      <c r="F436" s="107"/>
      <c r="G436" s="102"/>
      <c r="H436" s="120"/>
      <c r="I436" s="120"/>
      <c r="J436" s="12"/>
      <c r="K436" s="12"/>
      <c r="L436" s="15"/>
      <c r="M436" s="15"/>
      <c r="N436" s="1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</row>
    <row r="437" spans="1:49" ht="18.75" customHeight="1" x14ac:dyDescent="0.25">
      <c r="A437" s="105" t="s">
        <v>1997</v>
      </c>
      <c r="B437" s="136" t="s">
        <v>341</v>
      </c>
      <c r="C437" s="103" t="s">
        <v>355</v>
      </c>
      <c r="D437" s="103" t="s">
        <v>162</v>
      </c>
      <c r="E437" s="139" t="s">
        <v>377</v>
      </c>
      <c r="F437" s="105" t="s">
        <v>364</v>
      </c>
      <c r="G437" s="100">
        <v>4020</v>
      </c>
      <c r="H437" s="103" t="s">
        <v>356</v>
      </c>
      <c r="I437" s="103" t="s">
        <v>8</v>
      </c>
      <c r="J437" s="12" t="s">
        <v>395</v>
      </c>
      <c r="K437" s="13"/>
      <c r="L437" s="14">
        <v>804</v>
      </c>
      <c r="M437" s="15">
        <v>804</v>
      </c>
      <c r="N437" s="12" t="s">
        <v>396</v>
      </c>
      <c r="O437" s="90">
        <f>SUM(L437:L438)</f>
        <v>804</v>
      </c>
      <c r="P437" s="90">
        <f>SUM(M437:M438)</f>
        <v>804</v>
      </c>
      <c r="Q437" s="90">
        <f>SUM(L439:L440)</f>
        <v>2412</v>
      </c>
      <c r="R437" s="90">
        <f>SUM(M439:M440)</f>
        <v>2412</v>
      </c>
      <c r="S437" s="90">
        <f>SUM(L441:L442)</f>
        <v>804</v>
      </c>
      <c r="T437" s="90">
        <f>SUM(M441:M442)</f>
        <v>804</v>
      </c>
      <c r="U437" s="90">
        <f>SUM(L443:L444)</f>
        <v>0</v>
      </c>
      <c r="V437" s="90">
        <f>SUM(M443:M444)</f>
        <v>0</v>
      </c>
      <c r="W437" s="90">
        <f>O437+Q437+S437+U437</f>
        <v>4020</v>
      </c>
      <c r="X437" s="90">
        <f>P437+R437+T437+V437</f>
        <v>4020</v>
      </c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</row>
    <row r="438" spans="1:49" ht="16.5" customHeight="1" x14ac:dyDescent="0.25">
      <c r="A438" s="106"/>
      <c r="B438" s="137"/>
      <c r="C438" s="104"/>
      <c r="D438" s="104"/>
      <c r="E438" s="140"/>
      <c r="F438" s="106"/>
      <c r="G438" s="101"/>
      <c r="H438" s="104"/>
      <c r="I438" s="120"/>
      <c r="J438" s="12"/>
      <c r="K438" s="13"/>
      <c r="L438" s="14"/>
      <c r="M438" s="14"/>
      <c r="N438" s="13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</row>
    <row r="439" spans="1:49" ht="16.5" customHeight="1" x14ac:dyDescent="0.25">
      <c r="A439" s="106"/>
      <c r="B439" s="137"/>
      <c r="C439" s="104"/>
      <c r="D439" s="104"/>
      <c r="E439" s="140"/>
      <c r="F439" s="106"/>
      <c r="G439" s="101"/>
      <c r="H439" s="104"/>
      <c r="I439" s="103" t="s">
        <v>19</v>
      </c>
      <c r="J439" s="12" t="s">
        <v>772</v>
      </c>
      <c r="K439" s="13" t="s">
        <v>659</v>
      </c>
      <c r="L439" s="14">
        <v>804</v>
      </c>
      <c r="M439" s="14">
        <v>804</v>
      </c>
      <c r="N439" s="12" t="s">
        <v>822</v>
      </c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</row>
    <row r="440" spans="1:49" ht="16.5" customHeight="1" x14ac:dyDescent="0.25">
      <c r="A440" s="106"/>
      <c r="B440" s="137"/>
      <c r="C440" s="104"/>
      <c r="D440" s="104"/>
      <c r="E440" s="140"/>
      <c r="F440" s="106"/>
      <c r="G440" s="101"/>
      <c r="H440" s="104"/>
      <c r="I440" s="120"/>
      <c r="J440" s="12" t="s">
        <v>697</v>
      </c>
      <c r="K440" s="13" t="s">
        <v>526</v>
      </c>
      <c r="L440" s="14">
        <v>1608</v>
      </c>
      <c r="M440" s="14">
        <v>1608</v>
      </c>
      <c r="N440" s="12" t="s">
        <v>610</v>
      </c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</row>
    <row r="441" spans="1:49" ht="16.5" customHeight="1" x14ac:dyDescent="0.25">
      <c r="A441" s="106"/>
      <c r="B441" s="137"/>
      <c r="C441" s="104"/>
      <c r="D441" s="104"/>
      <c r="E441" s="140"/>
      <c r="F441" s="106"/>
      <c r="G441" s="101"/>
      <c r="H441" s="104"/>
      <c r="I441" s="103" t="s">
        <v>10</v>
      </c>
      <c r="J441" s="12" t="s">
        <v>1159</v>
      </c>
      <c r="K441" s="13" t="s">
        <v>1151</v>
      </c>
      <c r="L441" s="14">
        <v>804</v>
      </c>
      <c r="M441" s="15">
        <v>804</v>
      </c>
      <c r="N441" s="12" t="s">
        <v>1217</v>
      </c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</row>
    <row r="442" spans="1:49" ht="16.5" customHeight="1" x14ac:dyDescent="0.25">
      <c r="A442" s="106"/>
      <c r="B442" s="137"/>
      <c r="C442" s="104"/>
      <c r="D442" s="104"/>
      <c r="E442" s="140"/>
      <c r="F442" s="106"/>
      <c r="G442" s="101"/>
      <c r="H442" s="104"/>
      <c r="I442" s="120"/>
      <c r="J442" s="12"/>
      <c r="K442" s="13"/>
      <c r="L442" s="14"/>
      <c r="M442" s="14"/>
      <c r="N442" s="12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</row>
    <row r="443" spans="1:49" ht="16.5" customHeight="1" x14ac:dyDescent="0.25">
      <c r="A443" s="106"/>
      <c r="B443" s="137"/>
      <c r="C443" s="104"/>
      <c r="D443" s="104"/>
      <c r="E443" s="140"/>
      <c r="F443" s="106"/>
      <c r="G443" s="101"/>
      <c r="H443" s="104"/>
      <c r="I443" s="103" t="s">
        <v>20</v>
      </c>
      <c r="J443" s="12"/>
      <c r="K443" s="13"/>
      <c r="L443" s="14"/>
      <c r="M443" s="15"/>
      <c r="N443" s="12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</row>
    <row r="444" spans="1:49" ht="16.5" customHeight="1" x14ac:dyDescent="0.25">
      <c r="A444" s="107"/>
      <c r="B444" s="138"/>
      <c r="C444" s="120"/>
      <c r="D444" s="120"/>
      <c r="E444" s="141"/>
      <c r="F444" s="107"/>
      <c r="G444" s="102"/>
      <c r="H444" s="120"/>
      <c r="I444" s="120"/>
      <c r="J444" s="12"/>
      <c r="K444" s="12"/>
      <c r="L444" s="15"/>
      <c r="M444" s="15"/>
      <c r="N444" s="1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</row>
    <row r="445" spans="1:49" ht="104.25" customHeight="1" x14ac:dyDescent="0.25">
      <c r="A445" s="105" t="s">
        <v>1997</v>
      </c>
      <c r="B445" s="136" t="s">
        <v>341</v>
      </c>
      <c r="C445" s="103" t="s">
        <v>355</v>
      </c>
      <c r="D445" s="103" t="s">
        <v>162</v>
      </c>
      <c r="E445" s="139" t="s">
        <v>1075</v>
      </c>
      <c r="F445" s="105" t="s">
        <v>365</v>
      </c>
      <c r="G445" s="100">
        <v>180</v>
      </c>
      <c r="H445" s="103" t="s">
        <v>367</v>
      </c>
      <c r="I445" s="3"/>
      <c r="J445" s="22"/>
      <c r="K445" s="3"/>
      <c r="L445" s="3"/>
      <c r="M445" s="3"/>
      <c r="N445" s="3"/>
      <c r="O445" s="90">
        <f>SUM(L445:L446)</f>
        <v>0</v>
      </c>
      <c r="P445" s="90">
        <f>SUM(M445:M446)</f>
        <v>0</v>
      </c>
      <c r="Q445" s="90">
        <f>SUM(L447:L448)</f>
        <v>0</v>
      </c>
      <c r="R445" s="90">
        <f>SUM(M447:M448)</f>
        <v>0</v>
      </c>
      <c r="S445" s="90">
        <f>SUM(L449:L450)</f>
        <v>60</v>
      </c>
      <c r="T445" s="90">
        <f>SUM(M449:M450)</f>
        <v>60</v>
      </c>
      <c r="U445" s="90">
        <f>SUM(L451:L452)</f>
        <v>60</v>
      </c>
      <c r="V445" s="90">
        <f>SUM(M451:M452)</f>
        <v>60</v>
      </c>
      <c r="W445" s="90">
        <f>O445+Q445+S445+U445</f>
        <v>120</v>
      </c>
      <c r="X445" s="90">
        <f>P445+R445+T445+V445</f>
        <v>120</v>
      </c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</row>
    <row r="446" spans="1:49" ht="16.5" customHeight="1" x14ac:dyDescent="0.25">
      <c r="A446" s="106"/>
      <c r="B446" s="137"/>
      <c r="C446" s="104"/>
      <c r="D446" s="104"/>
      <c r="E446" s="140"/>
      <c r="F446" s="106"/>
      <c r="G446" s="101"/>
      <c r="H446" s="104"/>
      <c r="I446" s="3"/>
      <c r="J446" s="22"/>
      <c r="K446" s="3"/>
      <c r="L446" s="3"/>
      <c r="M446" s="3"/>
      <c r="N446" s="3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</row>
    <row r="447" spans="1:49" ht="16.5" customHeight="1" x14ac:dyDescent="0.25">
      <c r="A447" s="106"/>
      <c r="B447" s="137"/>
      <c r="C447" s="104"/>
      <c r="D447" s="104"/>
      <c r="E447" s="140"/>
      <c r="F447" s="106"/>
      <c r="G447" s="101"/>
      <c r="H447" s="104"/>
      <c r="I447" s="103" t="s">
        <v>19</v>
      </c>
      <c r="J447" s="12"/>
      <c r="K447" s="13"/>
      <c r="L447" s="14"/>
      <c r="M447" s="14"/>
      <c r="N447" s="12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</row>
    <row r="448" spans="1:49" ht="16.5" customHeight="1" x14ac:dyDescent="0.25">
      <c r="A448" s="106"/>
      <c r="B448" s="137"/>
      <c r="C448" s="104"/>
      <c r="D448" s="104"/>
      <c r="E448" s="140"/>
      <c r="F448" s="106"/>
      <c r="G448" s="101"/>
      <c r="H448" s="104"/>
      <c r="I448" s="120"/>
      <c r="J448" s="12"/>
      <c r="K448" s="13"/>
      <c r="L448" s="14"/>
      <c r="M448" s="14"/>
      <c r="N448" s="12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</row>
    <row r="449" spans="1:49" ht="16.5" customHeight="1" x14ac:dyDescent="0.25">
      <c r="A449" s="106"/>
      <c r="B449" s="137"/>
      <c r="C449" s="104"/>
      <c r="D449" s="104"/>
      <c r="E449" s="140"/>
      <c r="F449" s="106"/>
      <c r="G449" s="101"/>
      <c r="H449" s="104"/>
      <c r="I449" s="103" t="s">
        <v>10</v>
      </c>
      <c r="J449" s="12" t="s">
        <v>1019</v>
      </c>
      <c r="K449" s="13" t="s">
        <v>1007</v>
      </c>
      <c r="L449" s="14">
        <v>60</v>
      </c>
      <c r="M449" s="14">
        <v>60</v>
      </c>
      <c r="N449" s="12" t="s">
        <v>1062</v>
      </c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</row>
    <row r="450" spans="1:49" ht="16.5" customHeight="1" x14ac:dyDescent="0.25">
      <c r="A450" s="106"/>
      <c r="B450" s="137"/>
      <c r="C450" s="104"/>
      <c r="D450" s="104"/>
      <c r="E450" s="140"/>
      <c r="F450" s="106"/>
      <c r="G450" s="101"/>
      <c r="H450" s="104"/>
      <c r="I450" s="120"/>
      <c r="J450" s="12"/>
      <c r="K450" s="13"/>
      <c r="L450" s="14"/>
      <c r="M450" s="14"/>
      <c r="N450" s="12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</row>
    <row r="451" spans="1:49" ht="16.5" customHeight="1" x14ac:dyDescent="0.25">
      <c r="A451" s="106"/>
      <c r="B451" s="137"/>
      <c r="C451" s="104"/>
      <c r="D451" s="104"/>
      <c r="E451" s="140"/>
      <c r="F451" s="106"/>
      <c r="G451" s="101"/>
      <c r="H451" s="104"/>
      <c r="I451" s="103" t="s">
        <v>20</v>
      </c>
      <c r="J451" s="12" t="s">
        <v>1495</v>
      </c>
      <c r="K451" s="13" t="s">
        <v>1486</v>
      </c>
      <c r="L451" s="14">
        <v>60</v>
      </c>
      <c r="M451" s="15">
        <v>60</v>
      </c>
      <c r="N451" s="12" t="s">
        <v>1486</v>
      </c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</row>
    <row r="452" spans="1:49" ht="16.5" customHeight="1" x14ac:dyDescent="0.25">
      <c r="A452" s="107"/>
      <c r="B452" s="138"/>
      <c r="C452" s="120"/>
      <c r="D452" s="120"/>
      <c r="E452" s="141"/>
      <c r="F452" s="107"/>
      <c r="G452" s="102"/>
      <c r="H452" s="120"/>
      <c r="I452" s="120"/>
      <c r="J452" s="12"/>
      <c r="K452" s="12"/>
      <c r="L452" s="15"/>
      <c r="M452" s="15"/>
      <c r="N452" s="1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</row>
    <row r="453" spans="1:49" ht="104.25" customHeight="1" x14ac:dyDescent="0.25">
      <c r="A453" s="105" t="s">
        <v>1997</v>
      </c>
      <c r="B453" s="136" t="s">
        <v>341</v>
      </c>
      <c r="C453" s="103" t="s">
        <v>355</v>
      </c>
      <c r="D453" s="103" t="s">
        <v>162</v>
      </c>
      <c r="E453" s="139" t="s">
        <v>656</v>
      </c>
      <c r="F453" s="105" t="s">
        <v>366</v>
      </c>
      <c r="G453" s="100">
        <v>402.5</v>
      </c>
      <c r="H453" s="103" t="s">
        <v>367</v>
      </c>
      <c r="I453" s="103" t="s">
        <v>8</v>
      </c>
      <c r="J453" s="12"/>
      <c r="K453" s="12"/>
      <c r="L453" s="15"/>
      <c r="M453" s="15"/>
      <c r="N453" s="12"/>
      <c r="O453" s="90"/>
      <c r="P453" s="90"/>
      <c r="Q453" s="90">
        <f>L455+L456</f>
        <v>172.8</v>
      </c>
      <c r="R453" s="93">
        <f>M455+M456</f>
        <v>172.8</v>
      </c>
      <c r="S453" s="90">
        <f>L457+L458+L459</f>
        <v>119.5</v>
      </c>
      <c r="T453" s="90">
        <f>M457+M458+M459</f>
        <v>119.5</v>
      </c>
      <c r="U453" s="90">
        <f>L460+L461</f>
        <v>46.4</v>
      </c>
      <c r="V453" s="90">
        <f>M460+M461</f>
        <v>46.4</v>
      </c>
      <c r="W453" s="23"/>
      <c r="X453" s="90">
        <f>R453+T453+V453</f>
        <v>338.7</v>
      </c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</row>
    <row r="454" spans="1:49" ht="16.5" customHeight="1" x14ac:dyDescent="0.25">
      <c r="A454" s="106"/>
      <c r="B454" s="137"/>
      <c r="C454" s="104"/>
      <c r="D454" s="104"/>
      <c r="E454" s="140"/>
      <c r="F454" s="106"/>
      <c r="G454" s="101"/>
      <c r="H454" s="104"/>
      <c r="I454" s="120"/>
      <c r="J454" s="12"/>
      <c r="K454" s="12"/>
      <c r="L454" s="15"/>
      <c r="M454" s="15"/>
      <c r="N454" s="12"/>
      <c r="O454" s="91"/>
      <c r="P454" s="91"/>
      <c r="Q454" s="91"/>
      <c r="R454" s="94"/>
      <c r="S454" s="91"/>
      <c r="T454" s="91"/>
      <c r="U454" s="91"/>
      <c r="V454" s="91"/>
      <c r="W454" s="24"/>
      <c r="X454" s="91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</row>
    <row r="455" spans="1:49" ht="16.5" customHeight="1" x14ac:dyDescent="0.25">
      <c r="A455" s="106"/>
      <c r="B455" s="137"/>
      <c r="C455" s="104"/>
      <c r="D455" s="104"/>
      <c r="E455" s="140"/>
      <c r="F455" s="106"/>
      <c r="G455" s="101"/>
      <c r="H455" s="104"/>
      <c r="I455" s="103" t="s">
        <v>19</v>
      </c>
      <c r="J455" s="13" t="s">
        <v>658</v>
      </c>
      <c r="K455" s="17" t="s">
        <v>403</v>
      </c>
      <c r="L455" s="14">
        <v>161</v>
      </c>
      <c r="M455" s="14">
        <v>161</v>
      </c>
      <c r="N455" s="12"/>
      <c r="O455" s="91"/>
      <c r="P455" s="91"/>
      <c r="Q455" s="91"/>
      <c r="R455" s="94"/>
      <c r="S455" s="91"/>
      <c r="T455" s="91"/>
      <c r="U455" s="91"/>
      <c r="V455" s="91"/>
      <c r="W455" s="24"/>
      <c r="X455" s="91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</row>
    <row r="456" spans="1:49" ht="16.5" customHeight="1" x14ac:dyDescent="0.25">
      <c r="A456" s="106"/>
      <c r="B456" s="137"/>
      <c r="C456" s="104"/>
      <c r="D456" s="104"/>
      <c r="E456" s="140"/>
      <c r="F456" s="106"/>
      <c r="G456" s="101"/>
      <c r="H456" s="104"/>
      <c r="I456" s="120"/>
      <c r="J456" s="13" t="s">
        <v>657</v>
      </c>
      <c r="K456" s="17" t="s">
        <v>610</v>
      </c>
      <c r="L456" s="14">
        <v>11.8</v>
      </c>
      <c r="M456" s="14">
        <v>11.8</v>
      </c>
      <c r="N456" s="12" t="s">
        <v>610</v>
      </c>
      <c r="O456" s="91"/>
      <c r="P456" s="91"/>
      <c r="Q456" s="91"/>
      <c r="R456" s="94"/>
      <c r="S456" s="91"/>
      <c r="T456" s="91"/>
      <c r="U456" s="91"/>
      <c r="V456" s="91"/>
      <c r="W456" s="24"/>
      <c r="X456" s="91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</row>
    <row r="457" spans="1:49" ht="16.5" customHeight="1" x14ac:dyDescent="0.25">
      <c r="A457" s="106"/>
      <c r="B457" s="137"/>
      <c r="C457" s="104"/>
      <c r="D457" s="104"/>
      <c r="E457" s="140"/>
      <c r="F457" s="106"/>
      <c r="G457" s="101"/>
      <c r="H457" s="104"/>
      <c r="I457" s="103" t="s">
        <v>10</v>
      </c>
      <c r="J457" s="12" t="s">
        <v>1084</v>
      </c>
      <c r="K457" s="13" t="s">
        <v>1078</v>
      </c>
      <c r="L457" s="14">
        <v>11.8</v>
      </c>
      <c r="M457" s="14">
        <v>11.8</v>
      </c>
      <c r="N457" s="12" t="s">
        <v>1146</v>
      </c>
      <c r="O457" s="91"/>
      <c r="P457" s="91"/>
      <c r="Q457" s="91"/>
      <c r="R457" s="94"/>
      <c r="S457" s="91"/>
      <c r="T457" s="91"/>
      <c r="U457" s="91"/>
      <c r="V457" s="91"/>
      <c r="W457" s="24"/>
      <c r="X457" s="91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</row>
    <row r="458" spans="1:49" ht="16.5" customHeight="1" x14ac:dyDescent="0.25">
      <c r="A458" s="106"/>
      <c r="B458" s="137"/>
      <c r="C458" s="104"/>
      <c r="D458" s="104"/>
      <c r="E458" s="140"/>
      <c r="F458" s="106"/>
      <c r="G458" s="101"/>
      <c r="H458" s="104"/>
      <c r="I458" s="104"/>
      <c r="J458" s="12" t="s">
        <v>1380</v>
      </c>
      <c r="K458" s="13" t="s">
        <v>1360</v>
      </c>
      <c r="L458" s="14">
        <v>90</v>
      </c>
      <c r="M458" s="14">
        <v>90</v>
      </c>
      <c r="N458" s="12" t="s">
        <v>1405</v>
      </c>
      <c r="O458" s="91"/>
      <c r="P458" s="91"/>
      <c r="Q458" s="91"/>
      <c r="R458" s="94"/>
      <c r="S458" s="91"/>
      <c r="T458" s="91"/>
      <c r="U458" s="91"/>
      <c r="V458" s="91"/>
      <c r="W458" s="24"/>
      <c r="X458" s="91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</row>
    <row r="459" spans="1:49" ht="16.5" customHeight="1" x14ac:dyDescent="0.25">
      <c r="A459" s="106"/>
      <c r="B459" s="137"/>
      <c r="C459" s="104"/>
      <c r="D459" s="104"/>
      <c r="E459" s="140"/>
      <c r="F459" s="106"/>
      <c r="G459" s="101"/>
      <c r="H459" s="104"/>
      <c r="I459" s="120"/>
      <c r="J459" s="12" t="s">
        <v>1185</v>
      </c>
      <c r="K459" s="13" t="s">
        <v>1152</v>
      </c>
      <c r="L459" s="14">
        <v>17.7</v>
      </c>
      <c r="M459" s="14">
        <v>17.7</v>
      </c>
      <c r="N459" s="12"/>
      <c r="O459" s="91"/>
      <c r="P459" s="91"/>
      <c r="Q459" s="91"/>
      <c r="R459" s="94"/>
      <c r="S459" s="91"/>
      <c r="T459" s="91"/>
      <c r="U459" s="91"/>
      <c r="V459" s="91"/>
      <c r="W459" s="24"/>
      <c r="X459" s="91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</row>
    <row r="460" spans="1:49" ht="16.5" customHeight="1" x14ac:dyDescent="0.25">
      <c r="A460" s="106"/>
      <c r="B460" s="137"/>
      <c r="C460" s="104"/>
      <c r="D460" s="104"/>
      <c r="E460" s="140"/>
      <c r="F460" s="106"/>
      <c r="G460" s="101"/>
      <c r="H460" s="104"/>
      <c r="I460" s="103" t="s">
        <v>20</v>
      </c>
      <c r="J460" s="12" t="s">
        <v>1743</v>
      </c>
      <c r="K460" s="13" t="s">
        <v>1693</v>
      </c>
      <c r="L460" s="14">
        <v>17.7</v>
      </c>
      <c r="M460" s="15">
        <v>17.7</v>
      </c>
      <c r="N460" s="12" t="s">
        <v>1798</v>
      </c>
      <c r="O460" s="91"/>
      <c r="P460" s="91"/>
      <c r="Q460" s="91"/>
      <c r="R460" s="94"/>
      <c r="S460" s="91"/>
      <c r="T460" s="91"/>
      <c r="U460" s="91"/>
      <c r="V460" s="91"/>
      <c r="W460" s="24"/>
      <c r="X460" s="91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</row>
    <row r="461" spans="1:49" ht="16.5" customHeight="1" x14ac:dyDescent="0.25">
      <c r="A461" s="107"/>
      <c r="B461" s="138"/>
      <c r="C461" s="120"/>
      <c r="D461" s="120"/>
      <c r="E461" s="141"/>
      <c r="F461" s="107"/>
      <c r="G461" s="102"/>
      <c r="H461" s="120"/>
      <c r="I461" s="120"/>
      <c r="J461" s="12" t="s">
        <v>1854</v>
      </c>
      <c r="K461" s="12" t="s">
        <v>1847</v>
      </c>
      <c r="L461" s="15">
        <v>28.7</v>
      </c>
      <c r="M461" s="15">
        <v>28.7</v>
      </c>
      <c r="N461" s="12" t="s">
        <v>1907</v>
      </c>
      <c r="O461" s="92"/>
      <c r="P461" s="92"/>
      <c r="Q461" s="92"/>
      <c r="R461" s="95"/>
      <c r="S461" s="92"/>
      <c r="T461" s="92"/>
      <c r="U461" s="92"/>
      <c r="V461" s="92"/>
      <c r="W461" s="24"/>
      <c r="X461" s="92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</row>
    <row r="462" spans="1:49" ht="114.75" customHeight="1" x14ac:dyDescent="0.25">
      <c r="A462" s="105" t="s">
        <v>1997</v>
      </c>
      <c r="B462" s="136" t="s">
        <v>341</v>
      </c>
      <c r="C462" s="103" t="s">
        <v>355</v>
      </c>
      <c r="D462" s="103" t="s">
        <v>162</v>
      </c>
      <c r="E462" s="139" t="s">
        <v>494</v>
      </c>
      <c r="F462" s="105" t="s">
        <v>379</v>
      </c>
      <c r="G462" s="100">
        <v>11086.26</v>
      </c>
      <c r="H462" s="103" t="s">
        <v>475</v>
      </c>
      <c r="I462" s="103" t="s">
        <v>8</v>
      </c>
      <c r="J462" s="12"/>
      <c r="K462" s="12"/>
      <c r="L462" s="15"/>
      <c r="M462" s="15"/>
      <c r="N462" s="12"/>
      <c r="O462" s="25">
        <f>SUM(L462:L463)</f>
        <v>0</v>
      </c>
      <c r="P462" s="90">
        <f>SUM(M462:M463)</f>
        <v>0</v>
      </c>
      <c r="Q462" s="90">
        <f>SUM(L464:L470)</f>
        <v>3663.6000000000004</v>
      </c>
      <c r="R462" s="90">
        <f>SUM(M464:M470)</f>
        <v>3663.6000000000004</v>
      </c>
      <c r="S462" s="90">
        <f>SUM(L471:L475)</f>
        <v>2029.36</v>
      </c>
      <c r="T462" s="90">
        <f>SUM(M471:M475)</f>
        <v>2029.36</v>
      </c>
      <c r="U462" s="90">
        <f>SUM(L476:L483)</f>
        <v>3429.8</v>
      </c>
      <c r="V462" s="90">
        <f>SUM(M476:M483)</f>
        <v>3429.8</v>
      </c>
      <c r="W462" s="90">
        <f>O462+Q462+S462+U462</f>
        <v>9122.76</v>
      </c>
      <c r="X462" s="90">
        <f>P462+R462+T462+V462</f>
        <v>9122.76</v>
      </c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</row>
    <row r="463" spans="1:49" ht="16.5" customHeight="1" x14ac:dyDescent="0.25">
      <c r="A463" s="106"/>
      <c r="B463" s="137"/>
      <c r="C463" s="104"/>
      <c r="D463" s="104"/>
      <c r="E463" s="140"/>
      <c r="F463" s="106"/>
      <c r="G463" s="101"/>
      <c r="H463" s="104"/>
      <c r="I463" s="120"/>
      <c r="J463" s="12"/>
      <c r="K463" s="13"/>
      <c r="L463" s="14"/>
      <c r="M463" s="14"/>
      <c r="N463" s="13"/>
      <c r="O463" s="26"/>
      <c r="P463" s="91"/>
      <c r="Q463" s="91"/>
      <c r="R463" s="91"/>
      <c r="S463" s="91"/>
      <c r="T463" s="91"/>
      <c r="U463" s="91"/>
      <c r="V463" s="91"/>
      <c r="W463" s="91"/>
      <c r="X463" s="91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</row>
    <row r="464" spans="1:49" ht="16.5" customHeight="1" x14ac:dyDescent="0.25">
      <c r="A464" s="106"/>
      <c r="B464" s="137"/>
      <c r="C464" s="104"/>
      <c r="D464" s="104"/>
      <c r="E464" s="140"/>
      <c r="F464" s="106"/>
      <c r="G464" s="101"/>
      <c r="H464" s="104"/>
      <c r="I464" s="27"/>
      <c r="J464" s="12" t="s">
        <v>968</v>
      </c>
      <c r="K464" s="13" t="s">
        <v>935</v>
      </c>
      <c r="L464" s="14">
        <v>723.5</v>
      </c>
      <c r="M464" s="14">
        <v>723.5</v>
      </c>
      <c r="N464" s="12" t="s">
        <v>935</v>
      </c>
      <c r="O464" s="26"/>
      <c r="P464" s="91"/>
      <c r="Q464" s="91"/>
      <c r="R464" s="91"/>
      <c r="S464" s="91"/>
      <c r="T464" s="91"/>
      <c r="U464" s="91"/>
      <c r="V464" s="91"/>
      <c r="W464" s="91"/>
      <c r="X464" s="91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</row>
    <row r="465" spans="1:49" ht="16.5" customHeight="1" x14ac:dyDescent="0.25">
      <c r="A465" s="106"/>
      <c r="B465" s="137"/>
      <c r="C465" s="104"/>
      <c r="D465" s="104"/>
      <c r="E465" s="140"/>
      <c r="F465" s="106"/>
      <c r="G465" s="101"/>
      <c r="H465" s="104"/>
      <c r="I465" s="103" t="s">
        <v>19</v>
      </c>
      <c r="J465" s="12"/>
      <c r="K465" s="13"/>
      <c r="L465" s="14">
        <v>676</v>
      </c>
      <c r="M465" s="14">
        <v>676</v>
      </c>
      <c r="N465" s="12"/>
      <c r="O465" s="26"/>
      <c r="P465" s="91"/>
      <c r="Q465" s="91"/>
      <c r="R465" s="91"/>
      <c r="S465" s="91"/>
      <c r="T465" s="91"/>
      <c r="U465" s="91"/>
      <c r="V465" s="91"/>
      <c r="W465" s="91"/>
      <c r="X465" s="91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</row>
    <row r="466" spans="1:49" ht="16.5" customHeight="1" x14ac:dyDescent="0.25">
      <c r="A466" s="106"/>
      <c r="B466" s="137"/>
      <c r="C466" s="104"/>
      <c r="D466" s="104"/>
      <c r="E466" s="140"/>
      <c r="F466" s="106"/>
      <c r="G466" s="101"/>
      <c r="H466" s="104"/>
      <c r="I466" s="104"/>
      <c r="J466" s="12" t="s">
        <v>944</v>
      </c>
      <c r="K466" s="13" t="s">
        <v>920</v>
      </c>
      <c r="L466" s="14">
        <v>413</v>
      </c>
      <c r="M466" s="14">
        <v>413</v>
      </c>
      <c r="N466" s="12"/>
      <c r="O466" s="26"/>
      <c r="P466" s="91"/>
      <c r="Q466" s="91"/>
      <c r="R466" s="91"/>
      <c r="S466" s="91"/>
      <c r="T466" s="91"/>
      <c r="U466" s="91"/>
      <c r="V466" s="91"/>
      <c r="W466" s="91"/>
      <c r="X466" s="91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</row>
    <row r="467" spans="1:49" ht="16.5" customHeight="1" x14ac:dyDescent="0.25">
      <c r="A467" s="106"/>
      <c r="B467" s="137"/>
      <c r="C467" s="104"/>
      <c r="D467" s="104"/>
      <c r="E467" s="140"/>
      <c r="F467" s="106"/>
      <c r="G467" s="101"/>
      <c r="H467" s="104"/>
      <c r="I467" s="104"/>
      <c r="J467" s="12" t="s">
        <v>663</v>
      </c>
      <c r="K467" s="13" t="s">
        <v>610</v>
      </c>
      <c r="L467" s="14">
        <v>240</v>
      </c>
      <c r="M467" s="14">
        <v>240</v>
      </c>
      <c r="N467" s="12" t="s">
        <v>700</v>
      </c>
      <c r="O467" s="26"/>
      <c r="P467" s="91"/>
      <c r="Q467" s="91"/>
      <c r="R467" s="91"/>
      <c r="S467" s="91"/>
      <c r="T467" s="91"/>
      <c r="U467" s="91"/>
      <c r="V467" s="91"/>
      <c r="W467" s="91"/>
      <c r="X467" s="91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</row>
    <row r="468" spans="1:49" ht="16.5" customHeight="1" x14ac:dyDescent="0.25">
      <c r="A468" s="106"/>
      <c r="B468" s="137"/>
      <c r="C468" s="104"/>
      <c r="D468" s="104"/>
      <c r="E468" s="140"/>
      <c r="F468" s="106"/>
      <c r="G468" s="101"/>
      <c r="H468" s="104"/>
      <c r="I468" s="104"/>
      <c r="J468" s="12" t="s">
        <v>613</v>
      </c>
      <c r="K468" s="13" t="s">
        <v>614</v>
      </c>
      <c r="L468" s="14">
        <v>1010</v>
      </c>
      <c r="M468" s="14">
        <v>1010</v>
      </c>
      <c r="N468" s="17" t="s">
        <v>610</v>
      </c>
      <c r="O468" s="26"/>
      <c r="P468" s="91"/>
      <c r="Q468" s="91"/>
      <c r="R468" s="91"/>
      <c r="S468" s="91"/>
      <c r="T468" s="91"/>
      <c r="U468" s="91"/>
      <c r="V468" s="91"/>
      <c r="W468" s="91"/>
      <c r="X468" s="91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</row>
    <row r="469" spans="1:49" ht="16.5" customHeight="1" x14ac:dyDescent="0.25">
      <c r="A469" s="106"/>
      <c r="B469" s="137"/>
      <c r="C469" s="104"/>
      <c r="D469" s="104"/>
      <c r="E469" s="140"/>
      <c r="F469" s="106"/>
      <c r="G469" s="101"/>
      <c r="H469" s="104"/>
      <c r="I469" s="104"/>
      <c r="J469" s="12" t="s">
        <v>609</v>
      </c>
      <c r="K469" s="13" t="s">
        <v>542</v>
      </c>
      <c r="L469" s="14">
        <v>88.8</v>
      </c>
      <c r="M469" s="14">
        <v>88.8</v>
      </c>
      <c r="N469" s="12" t="s">
        <v>610</v>
      </c>
      <c r="O469" s="26"/>
      <c r="P469" s="91"/>
      <c r="Q469" s="91"/>
      <c r="R469" s="91"/>
      <c r="S469" s="91"/>
      <c r="T469" s="91"/>
      <c r="U469" s="91"/>
      <c r="V469" s="91"/>
      <c r="W469" s="91"/>
      <c r="X469" s="91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</row>
    <row r="470" spans="1:49" ht="16.5" customHeight="1" x14ac:dyDescent="0.25">
      <c r="A470" s="106"/>
      <c r="B470" s="137"/>
      <c r="C470" s="104"/>
      <c r="D470" s="104"/>
      <c r="E470" s="140"/>
      <c r="F470" s="106"/>
      <c r="G470" s="101"/>
      <c r="H470" s="104"/>
      <c r="I470" s="120"/>
      <c r="J470" s="12" t="s">
        <v>476</v>
      </c>
      <c r="K470" s="13" t="s">
        <v>436</v>
      </c>
      <c r="L470" s="14">
        <v>512.29999999999995</v>
      </c>
      <c r="M470" s="14">
        <v>512.29999999999995</v>
      </c>
      <c r="N470" s="17" t="s">
        <v>464</v>
      </c>
      <c r="O470" s="26"/>
      <c r="P470" s="91"/>
      <c r="Q470" s="91"/>
      <c r="R470" s="91"/>
      <c r="S470" s="91"/>
      <c r="T470" s="91"/>
      <c r="U470" s="91"/>
      <c r="V470" s="91"/>
      <c r="W470" s="91"/>
      <c r="X470" s="91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</row>
    <row r="471" spans="1:49" ht="16.5" customHeight="1" x14ac:dyDescent="0.25">
      <c r="A471" s="106"/>
      <c r="B471" s="137"/>
      <c r="C471" s="104"/>
      <c r="D471" s="104"/>
      <c r="E471" s="140"/>
      <c r="F471" s="106"/>
      <c r="G471" s="101"/>
      <c r="H471" s="104"/>
      <c r="I471" s="103" t="s">
        <v>10</v>
      </c>
      <c r="J471" s="12" t="s">
        <v>1016</v>
      </c>
      <c r="K471" s="13" t="s">
        <v>1007</v>
      </c>
      <c r="L471" s="14">
        <v>329.1</v>
      </c>
      <c r="M471" s="14">
        <v>329.1</v>
      </c>
      <c r="N471" s="12" t="s">
        <v>1062</v>
      </c>
      <c r="O471" s="26"/>
      <c r="P471" s="91"/>
      <c r="Q471" s="91"/>
      <c r="R471" s="91"/>
      <c r="S471" s="91"/>
      <c r="T471" s="91"/>
      <c r="U471" s="91"/>
      <c r="V471" s="91"/>
      <c r="W471" s="91"/>
      <c r="X471" s="91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</row>
    <row r="472" spans="1:49" ht="16.5" customHeight="1" x14ac:dyDescent="0.25">
      <c r="A472" s="106"/>
      <c r="B472" s="137"/>
      <c r="C472" s="104"/>
      <c r="D472" s="104"/>
      <c r="E472" s="140"/>
      <c r="F472" s="106"/>
      <c r="G472" s="101"/>
      <c r="H472" s="104"/>
      <c r="I472" s="104"/>
      <c r="J472" s="12" t="s">
        <v>1303</v>
      </c>
      <c r="K472" s="13" t="s">
        <v>1302</v>
      </c>
      <c r="L472" s="14">
        <v>635.6</v>
      </c>
      <c r="M472" s="14">
        <v>635.6</v>
      </c>
      <c r="N472" s="12" t="s">
        <v>1338</v>
      </c>
      <c r="O472" s="26"/>
      <c r="P472" s="91"/>
      <c r="Q472" s="91"/>
      <c r="R472" s="91"/>
      <c r="S472" s="91"/>
      <c r="T472" s="91"/>
      <c r="U472" s="91"/>
      <c r="V472" s="91"/>
      <c r="W472" s="91"/>
      <c r="X472" s="91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</row>
    <row r="473" spans="1:49" ht="16.5" customHeight="1" x14ac:dyDescent="0.25">
      <c r="A473" s="106"/>
      <c r="B473" s="137"/>
      <c r="C473" s="104"/>
      <c r="D473" s="104"/>
      <c r="E473" s="140"/>
      <c r="F473" s="106"/>
      <c r="G473" s="101"/>
      <c r="H473" s="104"/>
      <c r="I473" s="104"/>
      <c r="J473" s="12" t="s">
        <v>1381</v>
      </c>
      <c r="K473" s="13" t="s">
        <v>1360</v>
      </c>
      <c r="L473" s="14">
        <v>169.6</v>
      </c>
      <c r="M473" s="14">
        <v>169.6</v>
      </c>
      <c r="N473" s="12" t="s">
        <v>1405</v>
      </c>
      <c r="O473" s="26"/>
      <c r="P473" s="91"/>
      <c r="Q473" s="91"/>
      <c r="R473" s="91"/>
      <c r="S473" s="91"/>
      <c r="T473" s="91"/>
      <c r="U473" s="91"/>
      <c r="V473" s="91"/>
      <c r="W473" s="91"/>
      <c r="X473" s="91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</row>
    <row r="474" spans="1:49" ht="16.5" customHeight="1" x14ac:dyDescent="0.25">
      <c r="A474" s="106"/>
      <c r="B474" s="137"/>
      <c r="C474" s="104"/>
      <c r="D474" s="104"/>
      <c r="E474" s="140"/>
      <c r="F474" s="106"/>
      <c r="G474" s="101"/>
      <c r="H474" s="104"/>
      <c r="I474" s="104"/>
      <c r="J474" s="12" t="s">
        <v>1187</v>
      </c>
      <c r="K474" s="13" t="s">
        <v>1152</v>
      </c>
      <c r="L474" s="14">
        <v>7.56</v>
      </c>
      <c r="M474" s="14">
        <v>7.56</v>
      </c>
      <c r="N474" s="12" t="s">
        <v>1209</v>
      </c>
      <c r="O474" s="26"/>
      <c r="P474" s="91"/>
      <c r="Q474" s="91"/>
      <c r="R474" s="91"/>
      <c r="S474" s="91"/>
      <c r="T474" s="91"/>
      <c r="U474" s="91"/>
      <c r="V474" s="91"/>
      <c r="W474" s="91"/>
      <c r="X474" s="91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</row>
    <row r="475" spans="1:49" ht="16.5" customHeight="1" x14ac:dyDescent="0.25">
      <c r="A475" s="106"/>
      <c r="B475" s="137"/>
      <c r="C475" s="104"/>
      <c r="D475" s="104"/>
      <c r="E475" s="140"/>
      <c r="F475" s="106"/>
      <c r="G475" s="101"/>
      <c r="H475" s="104"/>
      <c r="I475" s="120"/>
      <c r="J475" s="12" t="s">
        <v>1186</v>
      </c>
      <c r="K475" s="13" t="s">
        <v>1152</v>
      </c>
      <c r="L475" s="14">
        <v>887.5</v>
      </c>
      <c r="M475" s="14">
        <v>887.5</v>
      </c>
      <c r="N475" s="12" t="s">
        <v>1209</v>
      </c>
      <c r="O475" s="26"/>
      <c r="P475" s="91"/>
      <c r="Q475" s="91"/>
      <c r="R475" s="91"/>
      <c r="S475" s="91"/>
      <c r="T475" s="91"/>
      <c r="U475" s="91"/>
      <c r="V475" s="91"/>
      <c r="W475" s="91"/>
      <c r="X475" s="91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</row>
    <row r="476" spans="1:49" ht="16.5" customHeight="1" x14ac:dyDescent="0.25">
      <c r="A476" s="106"/>
      <c r="B476" s="137"/>
      <c r="C476" s="104"/>
      <c r="D476" s="104"/>
      <c r="E476" s="140"/>
      <c r="F476" s="106"/>
      <c r="G476" s="101"/>
      <c r="H476" s="104"/>
      <c r="I476" s="103" t="s">
        <v>20</v>
      </c>
      <c r="J476" s="12" t="s">
        <v>1494</v>
      </c>
      <c r="K476" s="13" t="s">
        <v>1486</v>
      </c>
      <c r="L476" s="14">
        <v>300</v>
      </c>
      <c r="M476" s="15">
        <v>300</v>
      </c>
      <c r="N476" s="12" t="s">
        <v>1515</v>
      </c>
      <c r="O476" s="26"/>
      <c r="P476" s="91"/>
      <c r="Q476" s="91"/>
      <c r="R476" s="91"/>
      <c r="S476" s="91"/>
      <c r="T476" s="91"/>
      <c r="U476" s="91"/>
      <c r="V476" s="91"/>
      <c r="W476" s="91"/>
      <c r="X476" s="91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</row>
    <row r="477" spans="1:49" ht="16.5" customHeight="1" x14ac:dyDescent="0.25">
      <c r="A477" s="106"/>
      <c r="B477" s="137"/>
      <c r="C477" s="104"/>
      <c r="D477" s="104"/>
      <c r="E477" s="140"/>
      <c r="F477" s="106"/>
      <c r="G477" s="101"/>
      <c r="H477" s="104"/>
      <c r="I477" s="104"/>
      <c r="J477" s="12" t="s">
        <v>1713</v>
      </c>
      <c r="K477" s="13" t="s">
        <v>1703</v>
      </c>
      <c r="L477" s="14">
        <v>7.5</v>
      </c>
      <c r="M477" s="15">
        <v>7.5</v>
      </c>
      <c r="N477" s="12" t="s">
        <v>1755</v>
      </c>
      <c r="O477" s="26"/>
      <c r="P477" s="91"/>
      <c r="Q477" s="91"/>
      <c r="R477" s="91"/>
      <c r="S477" s="91"/>
      <c r="T477" s="91"/>
      <c r="U477" s="91"/>
      <c r="V477" s="91"/>
      <c r="W477" s="91"/>
      <c r="X477" s="91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</row>
    <row r="478" spans="1:49" ht="15.75" customHeight="1" x14ac:dyDescent="0.25">
      <c r="A478" s="106"/>
      <c r="B478" s="137"/>
      <c r="C478" s="104"/>
      <c r="D478" s="104"/>
      <c r="E478" s="140"/>
      <c r="F478" s="106"/>
      <c r="G478" s="101"/>
      <c r="H478" s="104"/>
      <c r="I478" s="104"/>
      <c r="J478" s="12" t="s">
        <v>1621</v>
      </c>
      <c r="K478" s="13" t="s">
        <v>1598</v>
      </c>
      <c r="L478" s="14">
        <v>7.5</v>
      </c>
      <c r="M478" s="15">
        <v>7.5</v>
      </c>
      <c r="N478" s="12" t="s">
        <v>1652</v>
      </c>
      <c r="O478" s="26"/>
      <c r="P478" s="91"/>
      <c r="Q478" s="91"/>
      <c r="R478" s="91"/>
      <c r="S478" s="91"/>
      <c r="T478" s="91"/>
      <c r="U478" s="91"/>
      <c r="V478" s="91"/>
      <c r="W478" s="91"/>
      <c r="X478" s="91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</row>
    <row r="479" spans="1:49" ht="15.75" customHeight="1" x14ac:dyDescent="0.25">
      <c r="A479" s="106"/>
      <c r="B479" s="137"/>
      <c r="C479" s="104"/>
      <c r="D479" s="104"/>
      <c r="E479" s="140"/>
      <c r="F479" s="106"/>
      <c r="G479" s="101"/>
      <c r="H479" s="104"/>
      <c r="I479" s="104"/>
      <c r="J479" s="12" t="s">
        <v>1757</v>
      </c>
      <c r="K479" s="13" t="s">
        <v>1722</v>
      </c>
      <c r="L479" s="14">
        <v>1150</v>
      </c>
      <c r="M479" s="15">
        <v>1150</v>
      </c>
      <c r="N479" s="12" t="s">
        <v>1812</v>
      </c>
      <c r="O479" s="26"/>
      <c r="P479" s="91"/>
      <c r="Q479" s="91"/>
      <c r="R479" s="91"/>
      <c r="S479" s="91"/>
      <c r="T479" s="91"/>
      <c r="U479" s="91"/>
      <c r="V479" s="91"/>
      <c r="W479" s="91"/>
      <c r="X479" s="91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</row>
    <row r="480" spans="1:49" ht="16.5" customHeight="1" x14ac:dyDescent="0.25">
      <c r="A480" s="106"/>
      <c r="B480" s="137"/>
      <c r="C480" s="104"/>
      <c r="D480" s="104"/>
      <c r="E480" s="140"/>
      <c r="F480" s="106"/>
      <c r="G480" s="101"/>
      <c r="H480" s="104"/>
      <c r="I480" s="104"/>
      <c r="J480" s="12" t="s">
        <v>1667</v>
      </c>
      <c r="K480" s="13" t="s">
        <v>1663</v>
      </c>
      <c r="L480" s="14">
        <v>201.1</v>
      </c>
      <c r="M480" s="15">
        <v>201.1</v>
      </c>
      <c r="N480" s="12" t="s">
        <v>1694</v>
      </c>
      <c r="O480" s="26"/>
      <c r="P480" s="91"/>
      <c r="Q480" s="91"/>
      <c r="R480" s="91"/>
      <c r="S480" s="91"/>
      <c r="T480" s="91"/>
      <c r="U480" s="91"/>
      <c r="V480" s="91"/>
      <c r="W480" s="91"/>
      <c r="X480" s="91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</row>
    <row r="481" spans="1:49" ht="16.5" customHeight="1" x14ac:dyDescent="0.25">
      <c r="A481" s="106"/>
      <c r="B481" s="137"/>
      <c r="C481" s="104"/>
      <c r="D481" s="104"/>
      <c r="E481" s="140"/>
      <c r="F481" s="106"/>
      <c r="G481" s="101"/>
      <c r="H481" s="104"/>
      <c r="I481" s="104"/>
      <c r="J481" s="12" t="s">
        <v>1874</v>
      </c>
      <c r="K481" s="13" t="s">
        <v>43</v>
      </c>
      <c r="L481" s="14">
        <v>403</v>
      </c>
      <c r="M481" s="15">
        <v>403</v>
      </c>
      <c r="N481" s="12" t="s">
        <v>1934</v>
      </c>
      <c r="O481" s="26"/>
      <c r="P481" s="91"/>
      <c r="Q481" s="91"/>
      <c r="R481" s="91"/>
      <c r="S481" s="91"/>
      <c r="T481" s="91"/>
      <c r="U481" s="91"/>
      <c r="V481" s="91"/>
      <c r="W481" s="91"/>
      <c r="X481" s="91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</row>
    <row r="482" spans="1:49" ht="16.5" customHeight="1" x14ac:dyDescent="0.25">
      <c r="A482" s="106"/>
      <c r="B482" s="137"/>
      <c r="C482" s="104"/>
      <c r="D482" s="104"/>
      <c r="E482" s="140"/>
      <c r="F482" s="106"/>
      <c r="G482" s="101"/>
      <c r="H482" s="104"/>
      <c r="I482" s="104"/>
      <c r="J482" s="12" t="s">
        <v>1739</v>
      </c>
      <c r="K482" s="13" t="s">
        <v>1693</v>
      </c>
      <c r="L482" s="14">
        <v>15</v>
      </c>
      <c r="M482" s="15">
        <v>15</v>
      </c>
      <c r="N482" s="12" t="s">
        <v>1798</v>
      </c>
      <c r="O482" s="26"/>
      <c r="P482" s="91"/>
      <c r="Q482" s="91"/>
      <c r="R482" s="91"/>
      <c r="S482" s="91"/>
      <c r="T482" s="91"/>
      <c r="U482" s="91"/>
      <c r="V482" s="91"/>
      <c r="W482" s="91"/>
      <c r="X482" s="91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</row>
    <row r="483" spans="1:49" ht="16.5" customHeight="1" x14ac:dyDescent="0.25">
      <c r="A483" s="107"/>
      <c r="B483" s="138"/>
      <c r="C483" s="120"/>
      <c r="D483" s="120"/>
      <c r="E483" s="141"/>
      <c r="F483" s="107"/>
      <c r="G483" s="102"/>
      <c r="H483" s="120"/>
      <c r="I483" s="120"/>
      <c r="J483" s="12" t="s">
        <v>1543</v>
      </c>
      <c r="K483" s="12" t="s">
        <v>1540</v>
      </c>
      <c r="L483" s="15">
        <v>1345.7</v>
      </c>
      <c r="M483" s="15">
        <v>1345.7</v>
      </c>
      <c r="N483" s="12" t="s">
        <v>1565</v>
      </c>
      <c r="O483" s="28"/>
      <c r="P483" s="92"/>
      <c r="Q483" s="92"/>
      <c r="R483" s="92"/>
      <c r="S483" s="92"/>
      <c r="T483" s="92"/>
      <c r="U483" s="92"/>
      <c r="V483" s="92"/>
      <c r="W483" s="92"/>
      <c r="X483" s="92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</row>
    <row r="484" spans="1:49" ht="71.25" customHeight="1" x14ac:dyDescent="0.25">
      <c r="A484" s="105" t="s">
        <v>1997</v>
      </c>
      <c r="B484" s="136" t="s">
        <v>341</v>
      </c>
      <c r="C484" s="103" t="s">
        <v>355</v>
      </c>
      <c r="D484" s="103" t="s">
        <v>162</v>
      </c>
      <c r="E484" s="139" t="s">
        <v>495</v>
      </c>
      <c r="F484" s="105" t="s">
        <v>380</v>
      </c>
      <c r="G484" s="100">
        <v>39.6</v>
      </c>
      <c r="H484" s="103" t="s">
        <v>475</v>
      </c>
      <c r="I484" s="103" t="s">
        <v>8</v>
      </c>
      <c r="J484" s="12"/>
      <c r="K484" s="12"/>
      <c r="L484" s="15"/>
      <c r="M484" s="15"/>
      <c r="N484" s="12"/>
      <c r="O484" s="90">
        <f>SUM(L484:L485)</f>
        <v>0</v>
      </c>
      <c r="P484" s="90">
        <f>SUM(M484:M485)</f>
        <v>0</v>
      </c>
      <c r="Q484" s="90">
        <f>SUM(L486:L487)</f>
        <v>14.85</v>
      </c>
      <c r="R484" s="90">
        <f>SUM(M486:M487)</f>
        <v>14.85</v>
      </c>
      <c r="S484" s="90">
        <f>SUM(L488:L489)</f>
        <v>16.5</v>
      </c>
      <c r="T484" s="90">
        <f>SUM(M488:M489)</f>
        <v>16.5</v>
      </c>
      <c r="U484" s="90">
        <f>SUM(L490:L491)</f>
        <v>8.25</v>
      </c>
      <c r="V484" s="90">
        <f>SUM(M490:M491)</f>
        <v>8.25</v>
      </c>
      <c r="W484" s="90">
        <f>O484+Q484+S484+U484</f>
        <v>39.6</v>
      </c>
      <c r="X484" s="90">
        <f>P484+R484+T484+V484</f>
        <v>39.6</v>
      </c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</row>
    <row r="485" spans="1:49" ht="16.5" customHeight="1" x14ac:dyDescent="0.25">
      <c r="A485" s="106"/>
      <c r="B485" s="137"/>
      <c r="C485" s="104"/>
      <c r="D485" s="104"/>
      <c r="E485" s="140"/>
      <c r="F485" s="106"/>
      <c r="G485" s="101"/>
      <c r="H485" s="104"/>
      <c r="I485" s="120"/>
      <c r="J485" s="12"/>
      <c r="K485" s="13"/>
      <c r="L485" s="14"/>
      <c r="M485" s="14"/>
      <c r="N485" s="13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</row>
    <row r="486" spans="1:49" ht="16.5" customHeight="1" x14ac:dyDescent="0.25">
      <c r="A486" s="106"/>
      <c r="B486" s="137"/>
      <c r="C486" s="104"/>
      <c r="D486" s="104"/>
      <c r="E486" s="140"/>
      <c r="F486" s="106"/>
      <c r="G486" s="101"/>
      <c r="H486" s="104"/>
      <c r="I486" s="103" t="s">
        <v>19</v>
      </c>
      <c r="J486" s="12" t="s">
        <v>1085</v>
      </c>
      <c r="K486" s="13" t="s">
        <v>1078</v>
      </c>
      <c r="L486" s="14">
        <v>6.6</v>
      </c>
      <c r="M486" s="14">
        <v>6.6</v>
      </c>
      <c r="N486" s="14" t="s">
        <v>1111</v>
      </c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</row>
    <row r="487" spans="1:49" ht="16.5" customHeight="1" x14ac:dyDescent="0.25">
      <c r="A487" s="106"/>
      <c r="B487" s="137"/>
      <c r="C487" s="104"/>
      <c r="D487" s="104"/>
      <c r="E487" s="140"/>
      <c r="F487" s="106"/>
      <c r="G487" s="101"/>
      <c r="H487" s="104"/>
      <c r="I487" s="120"/>
      <c r="J487" s="12" t="s">
        <v>472</v>
      </c>
      <c r="K487" s="13" t="s">
        <v>436</v>
      </c>
      <c r="L487" s="14">
        <v>8.25</v>
      </c>
      <c r="M487" s="14">
        <v>8.25</v>
      </c>
      <c r="N487" s="14" t="s">
        <v>464</v>
      </c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</row>
    <row r="488" spans="1:49" ht="16.5" customHeight="1" x14ac:dyDescent="0.25">
      <c r="A488" s="106"/>
      <c r="B488" s="137"/>
      <c r="C488" s="104"/>
      <c r="D488" s="104"/>
      <c r="E488" s="140"/>
      <c r="F488" s="106"/>
      <c r="G488" s="101"/>
      <c r="H488" s="104"/>
      <c r="I488" s="103" t="s">
        <v>10</v>
      </c>
      <c r="J488" s="12" t="s">
        <v>1304</v>
      </c>
      <c r="K488" s="13" t="s">
        <v>1302</v>
      </c>
      <c r="L488" s="14">
        <v>16.5</v>
      </c>
      <c r="M488" s="14">
        <v>16.5</v>
      </c>
      <c r="N488" s="12" t="s">
        <v>1338</v>
      </c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</row>
    <row r="489" spans="1:49" ht="16.5" customHeight="1" x14ac:dyDescent="0.25">
      <c r="A489" s="106"/>
      <c r="B489" s="137"/>
      <c r="C489" s="104"/>
      <c r="D489" s="104"/>
      <c r="E489" s="140"/>
      <c r="F489" s="106"/>
      <c r="G489" s="101"/>
      <c r="H489" s="104"/>
      <c r="I489" s="120"/>
      <c r="J489" s="12"/>
      <c r="K489" s="13"/>
      <c r="L489" s="14"/>
      <c r="M489" s="14"/>
      <c r="N489" s="12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</row>
    <row r="490" spans="1:49" ht="16.5" customHeight="1" x14ac:dyDescent="0.25">
      <c r="A490" s="106"/>
      <c r="B490" s="137"/>
      <c r="C490" s="104"/>
      <c r="D490" s="104"/>
      <c r="E490" s="140"/>
      <c r="F490" s="106"/>
      <c r="G490" s="101"/>
      <c r="H490" s="104"/>
      <c r="I490" s="103" t="s">
        <v>20</v>
      </c>
      <c r="J490" s="12" t="s">
        <v>1669</v>
      </c>
      <c r="K490" s="13" t="s">
        <v>1663</v>
      </c>
      <c r="L490" s="14">
        <v>8.25</v>
      </c>
      <c r="M490" s="15">
        <v>8.25</v>
      </c>
      <c r="N490" s="12" t="s">
        <v>1694</v>
      </c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</row>
    <row r="491" spans="1:49" ht="16.5" customHeight="1" x14ac:dyDescent="0.25">
      <c r="A491" s="107"/>
      <c r="B491" s="137"/>
      <c r="C491" s="104"/>
      <c r="D491" s="120"/>
      <c r="E491" s="141"/>
      <c r="F491" s="107"/>
      <c r="G491" s="102"/>
      <c r="H491" s="120"/>
      <c r="I491" s="120"/>
      <c r="J491" s="12"/>
      <c r="K491" s="12"/>
      <c r="L491" s="15"/>
      <c r="M491" s="15"/>
      <c r="N491" s="1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</row>
    <row r="492" spans="1:49" ht="104.25" customHeight="1" x14ac:dyDescent="0.25">
      <c r="A492" s="105" t="s">
        <v>1997</v>
      </c>
      <c r="B492" s="136" t="s">
        <v>341</v>
      </c>
      <c r="C492" s="103" t="s">
        <v>355</v>
      </c>
      <c r="D492" s="103" t="s">
        <v>162</v>
      </c>
      <c r="E492" s="139" t="s">
        <v>490</v>
      </c>
      <c r="F492" s="105" t="s">
        <v>381</v>
      </c>
      <c r="G492" s="100">
        <v>13487.9</v>
      </c>
      <c r="H492" s="103" t="s">
        <v>475</v>
      </c>
      <c r="I492" s="103" t="s">
        <v>8</v>
      </c>
      <c r="J492" s="12"/>
      <c r="K492" s="12"/>
      <c r="L492" s="15"/>
      <c r="M492" s="15"/>
      <c r="N492" s="12"/>
      <c r="O492" s="90">
        <f>SUM(L492:L493)</f>
        <v>0</v>
      </c>
      <c r="P492" s="90">
        <f>SUM(M492:M493)</f>
        <v>0</v>
      </c>
      <c r="Q492" s="90">
        <f>SUM(L494:L498)</f>
        <v>4881.2000000000007</v>
      </c>
      <c r="R492" s="90">
        <f>SUM(M494:M498)</f>
        <v>4881.2000000000007</v>
      </c>
      <c r="S492" s="90">
        <f>SUM(L499:L503)</f>
        <v>5307</v>
      </c>
      <c r="T492" s="90">
        <f>SUM(M499:M503)</f>
        <v>5307</v>
      </c>
      <c r="U492" s="90">
        <f>SUM(L504:L509)</f>
        <v>2861.1000000000004</v>
      </c>
      <c r="V492" s="90">
        <f>SUM(M504:M509)</f>
        <v>2861.1000000000004</v>
      </c>
      <c r="W492" s="90">
        <f>O492+Q492+S492+U492</f>
        <v>13049.300000000001</v>
      </c>
      <c r="X492" s="90">
        <f>P492+R492+T492+V492</f>
        <v>13049.300000000001</v>
      </c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</row>
    <row r="493" spans="1:49" ht="16.5" customHeight="1" x14ac:dyDescent="0.25">
      <c r="A493" s="106"/>
      <c r="B493" s="137"/>
      <c r="C493" s="104"/>
      <c r="D493" s="104"/>
      <c r="E493" s="140"/>
      <c r="F493" s="106"/>
      <c r="G493" s="101"/>
      <c r="H493" s="104"/>
      <c r="I493" s="120"/>
      <c r="J493" s="12"/>
      <c r="K493" s="13"/>
      <c r="L493" s="14"/>
      <c r="M493" s="14"/>
      <c r="N493" s="13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</row>
    <row r="494" spans="1:49" ht="16.5" customHeight="1" x14ac:dyDescent="0.25">
      <c r="A494" s="106"/>
      <c r="B494" s="137"/>
      <c r="C494" s="104"/>
      <c r="D494" s="104"/>
      <c r="E494" s="140"/>
      <c r="F494" s="106"/>
      <c r="G494" s="101"/>
      <c r="H494" s="104"/>
      <c r="I494" s="103" t="s">
        <v>19</v>
      </c>
      <c r="J494" s="12" t="s">
        <v>655</v>
      </c>
      <c r="K494" s="13" t="s">
        <v>610</v>
      </c>
      <c r="L494" s="14">
        <v>49.4</v>
      </c>
      <c r="M494" s="14">
        <v>49.4</v>
      </c>
      <c r="N494" s="12" t="s">
        <v>700</v>
      </c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</row>
    <row r="495" spans="1:49" ht="16.5" customHeight="1" x14ac:dyDescent="0.25">
      <c r="A495" s="106"/>
      <c r="B495" s="137"/>
      <c r="C495" s="104"/>
      <c r="D495" s="104"/>
      <c r="E495" s="140"/>
      <c r="F495" s="106"/>
      <c r="G495" s="101"/>
      <c r="H495" s="104"/>
      <c r="I495" s="104"/>
      <c r="J495" s="12" t="s">
        <v>615</v>
      </c>
      <c r="K495" s="13" t="s">
        <v>542</v>
      </c>
      <c r="L495" s="14">
        <v>1329.64</v>
      </c>
      <c r="M495" s="14">
        <v>1329.64</v>
      </c>
      <c r="N495" s="12" t="s">
        <v>610</v>
      </c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</row>
    <row r="496" spans="1:49" ht="16.5" customHeight="1" x14ac:dyDescent="0.25">
      <c r="A496" s="106"/>
      <c r="B496" s="137"/>
      <c r="C496" s="104"/>
      <c r="D496" s="104"/>
      <c r="E496" s="140"/>
      <c r="F496" s="106"/>
      <c r="G496" s="101"/>
      <c r="H496" s="104"/>
      <c r="I496" s="104"/>
      <c r="J496" s="12" t="s">
        <v>555</v>
      </c>
      <c r="K496" s="13" t="s">
        <v>515</v>
      </c>
      <c r="L496" s="14">
        <v>755</v>
      </c>
      <c r="M496" s="14">
        <v>755</v>
      </c>
      <c r="N496" s="12" t="s">
        <v>554</v>
      </c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</row>
    <row r="497" spans="1:49" ht="16.5" customHeight="1" x14ac:dyDescent="0.25">
      <c r="A497" s="106"/>
      <c r="B497" s="137"/>
      <c r="C497" s="104"/>
      <c r="D497" s="104"/>
      <c r="E497" s="140"/>
      <c r="F497" s="106"/>
      <c r="G497" s="101"/>
      <c r="H497" s="104"/>
      <c r="I497" s="104"/>
      <c r="J497" s="12" t="s">
        <v>477</v>
      </c>
      <c r="K497" s="13" t="s">
        <v>436</v>
      </c>
      <c r="L497" s="14">
        <v>1212.76</v>
      </c>
      <c r="M497" s="14">
        <v>1212.76</v>
      </c>
      <c r="N497" s="14" t="s">
        <v>464</v>
      </c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</row>
    <row r="498" spans="1:49" ht="16.5" customHeight="1" x14ac:dyDescent="0.25">
      <c r="A498" s="106"/>
      <c r="B498" s="137"/>
      <c r="C498" s="104"/>
      <c r="D498" s="104"/>
      <c r="E498" s="140"/>
      <c r="F498" s="106"/>
      <c r="G498" s="101"/>
      <c r="H498" s="104"/>
      <c r="I498" s="120"/>
      <c r="J498" s="12" t="s">
        <v>797</v>
      </c>
      <c r="K498" s="13" t="s">
        <v>661</v>
      </c>
      <c r="L498" s="14">
        <v>1534.4</v>
      </c>
      <c r="M498" s="14">
        <v>1534.4</v>
      </c>
      <c r="N498" s="14" t="s">
        <v>661</v>
      </c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</row>
    <row r="499" spans="1:49" ht="15.75" customHeight="1" x14ac:dyDescent="0.25">
      <c r="A499" s="106"/>
      <c r="B499" s="137"/>
      <c r="C499" s="104"/>
      <c r="D499" s="104"/>
      <c r="E499" s="140"/>
      <c r="F499" s="106"/>
      <c r="G499" s="101"/>
      <c r="H499" s="104"/>
      <c r="I499" s="103" t="s">
        <v>10</v>
      </c>
      <c r="J499" s="12" t="s">
        <v>1017</v>
      </c>
      <c r="K499" s="13" t="s">
        <v>1007</v>
      </c>
      <c r="L499" s="14">
        <v>755</v>
      </c>
      <c r="M499" s="14">
        <v>755</v>
      </c>
      <c r="N499" s="12" t="s">
        <v>1062</v>
      </c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</row>
    <row r="500" spans="1:49" ht="15.75" customHeight="1" x14ac:dyDescent="0.25">
      <c r="A500" s="106"/>
      <c r="B500" s="137"/>
      <c r="C500" s="104"/>
      <c r="D500" s="104"/>
      <c r="E500" s="140"/>
      <c r="F500" s="106"/>
      <c r="G500" s="101"/>
      <c r="H500" s="104"/>
      <c r="I500" s="104"/>
      <c r="J500" s="12" t="s">
        <v>1423</v>
      </c>
      <c r="K500" s="13" t="s">
        <v>1405</v>
      </c>
      <c r="L500" s="14">
        <v>225</v>
      </c>
      <c r="M500" s="14">
        <v>225</v>
      </c>
      <c r="N500" s="12" t="s">
        <v>1427</v>
      </c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</row>
    <row r="501" spans="1:49" ht="15.75" customHeight="1" x14ac:dyDescent="0.25">
      <c r="A501" s="106"/>
      <c r="B501" s="137"/>
      <c r="C501" s="104"/>
      <c r="D501" s="104"/>
      <c r="E501" s="140"/>
      <c r="F501" s="106"/>
      <c r="G501" s="101"/>
      <c r="H501" s="104"/>
      <c r="I501" s="104"/>
      <c r="J501" s="12" t="s">
        <v>1382</v>
      </c>
      <c r="K501" s="13" t="s">
        <v>1360</v>
      </c>
      <c r="L501" s="14">
        <v>1752</v>
      </c>
      <c r="M501" s="14">
        <v>1752</v>
      </c>
      <c r="N501" s="12" t="s">
        <v>1360</v>
      </c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</row>
    <row r="502" spans="1:49" ht="16.5" customHeight="1" x14ac:dyDescent="0.25">
      <c r="A502" s="106"/>
      <c r="B502" s="137"/>
      <c r="C502" s="104"/>
      <c r="D502" s="104"/>
      <c r="E502" s="140"/>
      <c r="F502" s="106"/>
      <c r="G502" s="101"/>
      <c r="H502" s="104"/>
      <c r="I502" s="104"/>
      <c r="J502" s="12" t="s">
        <v>1233</v>
      </c>
      <c r="K502" s="13" t="s">
        <v>1232</v>
      </c>
      <c r="L502" s="14">
        <v>755</v>
      </c>
      <c r="M502" s="14">
        <v>755</v>
      </c>
      <c r="N502" s="12" t="s">
        <v>1264</v>
      </c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</row>
    <row r="503" spans="1:49" ht="16.5" customHeight="1" x14ac:dyDescent="0.25">
      <c r="A503" s="106"/>
      <c r="B503" s="137"/>
      <c r="C503" s="104"/>
      <c r="D503" s="104"/>
      <c r="E503" s="140"/>
      <c r="F503" s="106"/>
      <c r="G503" s="101"/>
      <c r="H503" s="104"/>
      <c r="I503" s="120"/>
      <c r="J503" s="12" t="s">
        <v>1105</v>
      </c>
      <c r="K503" s="13" t="s">
        <v>1103</v>
      </c>
      <c r="L503" s="14">
        <v>1820</v>
      </c>
      <c r="M503" s="14">
        <v>1820</v>
      </c>
      <c r="N503" s="12" t="s">
        <v>1217</v>
      </c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</row>
    <row r="504" spans="1:49" ht="16.5" customHeight="1" x14ac:dyDescent="0.25">
      <c r="A504" s="106"/>
      <c r="B504" s="137"/>
      <c r="C504" s="104"/>
      <c r="D504" s="104"/>
      <c r="E504" s="140"/>
      <c r="F504" s="106"/>
      <c r="G504" s="101"/>
      <c r="H504" s="104"/>
      <c r="I504" s="103" t="s">
        <v>20</v>
      </c>
      <c r="J504" s="12" t="s">
        <v>1498</v>
      </c>
      <c r="K504" s="12" t="s">
        <v>1486</v>
      </c>
      <c r="L504" s="15">
        <v>165</v>
      </c>
      <c r="M504" s="15">
        <v>165</v>
      </c>
      <c r="N504" s="12" t="s">
        <v>1536</v>
      </c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</row>
    <row r="505" spans="1:49" ht="16.5" customHeight="1" x14ac:dyDescent="0.25">
      <c r="A505" s="106"/>
      <c r="B505" s="137"/>
      <c r="C505" s="104"/>
      <c r="D505" s="104"/>
      <c r="E505" s="140"/>
      <c r="F505" s="106"/>
      <c r="G505" s="101"/>
      <c r="H505" s="104"/>
      <c r="I505" s="104"/>
      <c r="J505" s="12" t="s">
        <v>1804</v>
      </c>
      <c r="K505" s="12" t="s">
        <v>1753</v>
      </c>
      <c r="L505" s="15">
        <v>330</v>
      </c>
      <c r="M505" s="15">
        <v>330</v>
      </c>
      <c r="N505" s="12" t="s">
        <v>1595</v>
      </c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</row>
    <row r="506" spans="1:49" ht="16.5" customHeight="1" x14ac:dyDescent="0.25">
      <c r="A506" s="106"/>
      <c r="B506" s="137"/>
      <c r="C506" s="104"/>
      <c r="D506" s="104"/>
      <c r="E506" s="140"/>
      <c r="F506" s="106"/>
      <c r="G506" s="101"/>
      <c r="H506" s="104"/>
      <c r="I506" s="104"/>
      <c r="J506" s="12" t="s">
        <v>1835</v>
      </c>
      <c r="K506" s="12" t="s">
        <v>1832</v>
      </c>
      <c r="L506" s="15">
        <v>10</v>
      </c>
      <c r="M506" s="15">
        <v>10</v>
      </c>
      <c r="N506" s="12" t="s">
        <v>1907</v>
      </c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</row>
    <row r="507" spans="1:49" ht="16.5" customHeight="1" x14ac:dyDescent="0.25">
      <c r="A507" s="106"/>
      <c r="B507" s="137"/>
      <c r="C507" s="104"/>
      <c r="D507" s="104"/>
      <c r="E507" s="140"/>
      <c r="F507" s="106"/>
      <c r="G507" s="101"/>
      <c r="H507" s="104"/>
      <c r="I507" s="104"/>
      <c r="J507" s="12" t="s">
        <v>1858</v>
      </c>
      <c r="K507" s="12" t="s">
        <v>1847</v>
      </c>
      <c r="L507" s="15">
        <v>1286.4000000000001</v>
      </c>
      <c r="M507" s="15">
        <v>1286.4000000000001</v>
      </c>
      <c r="N507" s="12" t="s">
        <v>1911</v>
      </c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</row>
    <row r="508" spans="1:49" ht="16.5" customHeight="1" x14ac:dyDescent="0.25">
      <c r="A508" s="106"/>
      <c r="B508" s="137"/>
      <c r="C508" s="104"/>
      <c r="D508" s="104"/>
      <c r="E508" s="140"/>
      <c r="F508" s="106"/>
      <c r="G508" s="101"/>
      <c r="H508" s="104"/>
      <c r="I508" s="104"/>
      <c r="J508" s="12" t="s">
        <v>1570</v>
      </c>
      <c r="K508" s="12" t="s">
        <v>1565</v>
      </c>
      <c r="L508" s="15">
        <v>20</v>
      </c>
      <c r="M508" s="15">
        <v>20</v>
      </c>
      <c r="N508" s="12" t="s">
        <v>1586</v>
      </c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</row>
    <row r="509" spans="1:49" ht="16.5" customHeight="1" x14ac:dyDescent="0.25">
      <c r="A509" s="107"/>
      <c r="B509" s="138"/>
      <c r="C509" s="120"/>
      <c r="D509" s="120"/>
      <c r="E509" s="141"/>
      <c r="F509" s="107"/>
      <c r="G509" s="102"/>
      <c r="H509" s="120"/>
      <c r="I509" s="120"/>
      <c r="J509" s="12" t="s">
        <v>1549</v>
      </c>
      <c r="K509" s="12" t="s">
        <v>1540</v>
      </c>
      <c r="L509" s="15">
        <v>1049.7</v>
      </c>
      <c r="M509" s="15">
        <v>1049.7</v>
      </c>
      <c r="N509" s="12" t="s">
        <v>1565</v>
      </c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</row>
    <row r="510" spans="1:49" ht="104.25" customHeight="1" x14ac:dyDescent="0.25">
      <c r="A510" s="105" t="s">
        <v>1997</v>
      </c>
      <c r="B510" s="136" t="s">
        <v>341</v>
      </c>
      <c r="C510" s="103" t="s">
        <v>355</v>
      </c>
      <c r="D510" s="103" t="s">
        <v>162</v>
      </c>
      <c r="E510" s="139" t="s">
        <v>492</v>
      </c>
      <c r="F510" s="105" t="s">
        <v>382</v>
      </c>
      <c r="G510" s="100">
        <v>531.08000000000004</v>
      </c>
      <c r="H510" s="103" t="s">
        <v>475</v>
      </c>
      <c r="I510" s="103" t="s">
        <v>8</v>
      </c>
      <c r="J510" s="12"/>
      <c r="K510" s="12"/>
      <c r="L510" s="15"/>
      <c r="M510" s="15"/>
      <c r="N510" s="12"/>
      <c r="O510" s="90">
        <f>SUM(L510:L511)</f>
        <v>0</v>
      </c>
      <c r="P510" s="90">
        <f>SUM(M510:M511)</f>
        <v>0</v>
      </c>
      <c r="Q510" s="90">
        <f>SUM(L512:L514)</f>
        <v>255.18</v>
      </c>
      <c r="R510" s="90">
        <f>SUM(M512:M514)</f>
        <v>255.18</v>
      </c>
      <c r="S510" s="90">
        <f>SUM(L515:L517)</f>
        <v>270.72000000000003</v>
      </c>
      <c r="T510" s="90">
        <f>SUM(M515:M517)</f>
        <v>270.72000000000003</v>
      </c>
      <c r="U510" s="90">
        <f>SUM(L518:L519)</f>
        <v>5.18</v>
      </c>
      <c r="V510" s="90">
        <f>SUM(M518:M519)</f>
        <v>5.18</v>
      </c>
      <c r="W510" s="90">
        <f>O510+Q510+S510+U510</f>
        <v>531.08000000000004</v>
      </c>
      <c r="X510" s="90">
        <f>P510+R510+T510+V510</f>
        <v>531.08000000000004</v>
      </c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</row>
    <row r="511" spans="1:49" ht="16.5" customHeight="1" x14ac:dyDescent="0.25">
      <c r="A511" s="106"/>
      <c r="B511" s="137"/>
      <c r="C511" s="104"/>
      <c r="D511" s="104"/>
      <c r="E511" s="140"/>
      <c r="F511" s="106"/>
      <c r="G511" s="101"/>
      <c r="H511" s="104"/>
      <c r="I511" s="120"/>
      <c r="J511" s="12"/>
      <c r="K511" s="13"/>
      <c r="L511" s="14"/>
      <c r="M511" s="14"/>
      <c r="N511" s="13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</row>
    <row r="512" spans="1:49" ht="16.5" customHeight="1" x14ac:dyDescent="0.25">
      <c r="A512" s="106"/>
      <c r="B512" s="137"/>
      <c r="C512" s="104"/>
      <c r="D512" s="104"/>
      <c r="E512" s="140"/>
      <c r="F512" s="106"/>
      <c r="G512" s="101"/>
      <c r="H512" s="104"/>
      <c r="I512" s="103" t="s">
        <v>19</v>
      </c>
      <c r="J512" s="12" t="s">
        <v>664</v>
      </c>
      <c r="K512" s="13" t="s">
        <v>610</v>
      </c>
      <c r="L512" s="14">
        <v>125</v>
      </c>
      <c r="M512" s="14">
        <v>125</v>
      </c>
      <c r="N512" s="12" t="s">
        <v>700</v>
      </c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</row>
    <row r="513" spans="1:49" ht="16.5" customHeight="1" x14ac:dyDescent="0.25">
      <c r="A513" s="106"/>
      <c r="B513" s="137"/>
      <c r="C513" s="104"/>
      <c r="D513" s="104"/>
      <c r="E513" s="140"/>
      <c r="F513" s="106"/>
      <c r="G513" s="101"/>
      <c r="H513" s="104"/>
      <c r="I513" s="104"/>
      <c r="J513" s="12" t="s">
        <v>617</v>
      </c>
      <c r="K513" s="13" t="s">
        <v>618</v>
      </c>
      <c r="L513" s="14">
        <v>5.18</v>
      </c>
      <c r="M513" s="14">
        <v>5.18</v>
      </c>
      <c r="N513" s="12" t="s">
        <v>610</v>
      </c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</row>
    <row r="514" spans="1:49" ht="16.5" customHeight="1" x14ac:dyDescent="0.25">
      <c r="A514" s="106"/>
      <c r="B514" s="137"/>
      <c r="C514" s="104"/>
      <c r="D514" s="104"/>
      <c r="E514" s="140"/>
      <c r="F514" s="106"/>
      <c r="G514" s="101"/>
      <c r="H514" s="104"/>
      <c r="I514" s="120"/>
      <c r="J514" s="12" t="s">
        <v>474</v>
      </c>
      <c r="K514" s="13" t="s">
        <v>436</v>
      </c>
      <c r="L514" s="14">
        <v>125</v>
      </c>
      <c r="M514" s="14">
        <v>125</v>
      </c>
      <c r="N514" s="14" t="s">
        <v>464</v>
      </c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</row>
    <row r="515" spans="1:49" ht="16.5" customHeight="1" x14ac:dyDescent="0.25">
      <c r="A515" s="106"/>
      <c r="B515" s="137"/>
      <c r="C515" s="104"/>
      <c r="D515" s="104"/>
      <c r="E515" s="140"/>
      <c r="F515" s="106"/>
      <c r="G515" s="101"/>
      <c r="H515" s="104"/>
      <c r="I515" s="103" t="s">
        <v>10</v>
      </c>
      <c r="J515" s="12" t="s">
        <v>1011</v>
      </c>
      <c r="K515" s="13" t="s">
        <v>1007</v>
      </c>
      <c r="L515" s="14">
        <v>130.18</v>
      </c>
      <c r="M515" s="14">
        <v>130.18</v>
      </c>
      <c r="N515" s="12" t="s">
        <v>1062</v>
      </c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</row>
    <row r="516" spans="1:49" ht="16.5" customHeight="1" x14ac:dyDescent="0.25">
      <c r="A516" s="106"/>
      <c r="B516" s="137"/>
      <c r="C516" s="104"/>
      <c r="D516" s="104"/>
      <c r="E516" s="140"/>
      <c r="F516" s="106"/>
      <c r="G516" s="101"/>
      <c r="H516" s="104"/>
      <c r="I516" s="104"/>
      <c r="J516" s="12" t="s">
        <v>1426</v>
      </c>
      <c r="K516" s="13" t="s">
        <v>1405</v>
      </c>
      <c r="L516" s="14">
        <v>135.36000000000001</v>
      </c>
      <c r="M516" s="14">
        <v>135.36000000000001</v>
      </c>
      <c r="N516" s="12" t="s">
        <v>1427</v>
      </c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</row>
    <row r="517" spans="1:49" ht="16.5" customHeight="1" x14ac:dyDescent="0.25">
      <c r="A517" s="106"/>
      <c r="B517" s="137"/>
      <c r="C517" s="104"/>
      <c r="D517" s="104"/>
      <c r="E517" s="140"/>
      <c r="F517" s="106"/>
      <c r="G517" s="101"/>
      <c r="H517" s="104"/>
      <c r="I517" s="120"/>
      <c r="J517" s="12" t="s">
        <v>1086</v>
      </c>
      <c r="K517" s="13" t="s">
        <v>1078</v>
      </c>
      <c r="L517" s="14">
        <v>5.18</v>
      </c>
      <c r="M517" s="14">
        <v>5.18</v>
      </c>
      <c r="N517" s="12" t="s">
        <v>1078</v>
      </c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</row>
    <row r="518" spans="1:49" ht="16.5" customHeight="1" x14ac:dyDescent="0.25">
      <c r="A518" s="106"/>
      <c r="B518" s="137"/>
      <c r="C518" s="104"/>
      <c r="D518" s="104"/>
      <c r="E518" s="140"/>
      <c r="F518" s="106"/>
      <c r="G518" s="101"/>
      <c r="H518" s="104"/>
      <c r="I518" s="103" t="s">
        <v>20</v>
      </c>
      <c r="J518" s="12" t="s">
        <v>1740</v>
      </c>
      <c r="K518" s="13" t="s">
        <v>1693</v>
      </c>
      <c r="L518" s="14">
        <v>5.18</v>
      </c>
      <c r="M518" s="15">
        <v>5.18</v>
      </c>
      <c r="N518" s="12" t="s">
        <v>1798</v>
      </c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</row>
    <row r="519" spans="1:49" ht="16.5" customHeight="1" x14ac:dyDescent="0.25">
      <c r="A519" s="107"/>
      <c r="B519" s="138"/>
      <c r="C519" s="120"/>
      <c r="D519" s="120"/>
      <c r="E519" s="140"/>
      <c r="F519" s="107"/>
      <c r="G519" s="102"/>
      <c r="H519" s="120"/>
      <c r="I519" s="120"/>
      <c r="J519" s="12"/>
      <c r="K519" s="12"/>
      <c r="L519" s="15"/>
      <c r="M519" s="15"/>
      <c r="N519" s="1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</row>
    <row r="520" spans="1:49" ht="104.25" customHeight="1" x14ac:dyDescent="0.25">
      <c r="A520" s="105" t="s">
        <v>1997</v>
      </c>
      <c r="B520" s="136" t="s">
        <v>341</v>
      </c>
      <c r="C520" s="103" t="s">
        <v>355</v>
      </c>
      <c r="D520" s="103" t="s">
        <v>162</v>
      </c>
      <c r="E520" s="116" t="s">
        <v>491</v>
      </c>
      <c r="F520" s="105" t="s">
        <v>383</v>
      </c>
      <c r="G520" s="100">
        <v>335.4</v>
      </c>
      <c r="H520" s="103" t="s">
        <v>502</v>
      </c>
      <c r="I520" s="103" t="s">
        <v>8</v>
      </c>
      <c r="J520" s="12"/>
      <c r="K520" s="12"/>
      <c r="L520" s="15"/>
      <c r="M520" s="15"/>
      <c r="N520" s="12"/>
      <c r="O520" s="90">
        <f>SUM(L520:L521)</f>
        <v>0</v>
      </c>
      <c r="P520" s="90">
        <f>SUM(M520:M521)</f>
        <v>0</v>
      </c>
      <c r="Q520" s="90">
        <f>SUM(L522:L523)</f>
        <v>140.19999999999999</v>
      </c>
      <c r="R520" s="90">
        <f>SUM(M522:M523)</f>
        <v>140.19999999999999</v>
      </c>
      <c r="S520" s="90">
        <f>SUM(L524:L525)</f>
        <v>38.049999999999997</v>
      </c>
      <c r="T520" s="90">
        <f>SUM(M524:M525)</f>
        <v>38.049999999999997</v>
      </c>
      <c r="U520" s="90">
        <f>SUM(L526:L528)</f>
        <v>109.65</v>
      </c>
      <c r="V520" s="90">
        <f>SUM(M526:M528)</f>
        <v>109.65</v>
      </c>
      <c r="W520" s="90">
        <f>O520+Q520+S520+U520</f>
        <v>287.89999999999998</v>
      </c>
      <c r="X520" s="90">
        <f>P520+R520+T520+V520</f>
        <v>287.89999999999998</v>
      </c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</row>
    <row r="521" spans="1:49" ht="16.5" customHeight="1" x14ac:dyDescent="0.25">
      <c r="A521" s="106"/>
      <c r="B521" s="137"/>
      <c r="C521" s="104"/>
      <c r="D521" s="104"/>
      <c r="E521" s="117"/>
      <c r="F521" s="106"/>
      <c r="G521" s="101"/>
      <c r="H521" s="104"/>
      <c r="I521" s="120"/>
      <c r="J521" s="12"/>
      <c r="K521" s="13"/>
      <c r="L521" s="14"/>
      <c r="M521" s="14"/>
      <c r="N521" s="13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</row>
    <row r="522" spans="1:49" ht="16.5" customHeight="1" x14ac:dyDescent="0.25">
      <c r="A522" s="106"/>
      <c r="B522" s="137"/>
      <c r="C522" s="104"/>
      <c r="D522" s="104"/>
      <c r="E522" s="117"/>
      <c r="F522" s="106"/>
      <c r="G522" s="101"/>
      <c r="H522" s="104"/>
      <c r="I522" s="104"/>
      <c r="J522" s="12" t="s">
        <v>696</v>
      </c>
      <c r="K522" s="13" t="s">
        <v>526</v>
      </c>
      <c r="L522" s="14">
        <v>70.099999999999994</v>
      </c>
      <c r="M522" s="14">
        <v>70.099999999999994</v>
      </c>
      <c r="N522" s="12" t="s">
        <v>667</v>
      </c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</row>
    <row r="523" spans="1:49" ht="16.5" customHeight="1" x14ac:dyDescent="0.25">
      <c r="A523" s="106"/>
      <c r="B523" s="137"/>
      <c r="C523" s="104"/>
      <c r="D523" s="104"/>
      <c r="E523" s="117"/>
      <c r="F523" s="106"/>
      <c r="G523" s="101"/>
      <c r="H523" s="104"/>
      <c r="I523" s="120"/>
      <c r="J523" s="12" t="s">
        <v>770</v>
      </c>
      <c r="K523" s="13" t="s">
        <v>659</v>
      </c>
      <c r="L523" s="14">
        <v>70.099999999999994</v>
      </c>
      <c r="M523" s="14">
        <v>70.099999999999994</v>
      </c>
      <c r="N523" s="12" t="s">
        <v>659</v>
      </c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</row>
    <row r="524" spans="1:49" ht="16.5" customHeight="1" x14ac:dyDescent="0.25">
      <c r="A524" s="106"/>
      <c r="B524" s="137"/>
      <c r="C524" s="104"/>
      <c r="D524" s="104"/>
      <c r="E524" s="117"/>
      <c r="F524" s="106"/>
      <c r="G524" s="101"/>
      <c r="H524" s="104"/>
      <c r="I524" s="103" t="s">
        <v>10</v>
      </c>
      <c r="J524" s="12" t="s">
        <v>1157</v>
      </c>
      <c r="K524" s="13" t="s">
        <v>1151</v>
      </c>
      <c r="L524" s="14">
        <v>38.049999999999997</v>
      </c>
      <c r="M524" s="15">
        <v>38.049999999999997</v>
      </c>
      <c r="N524" s="12" t="s">
        <v>1217</v>
      </c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</row>
    <row r="525" spans="1:49" ht="16.5" customHeight="1" x14ac:dyDescent="0.25">
      <c r="A525" s="106"/>
      <c r="B525" s="137"/>
      <c r="C525" s="104"/>
      <c r="D525" s="104"/>
      <c r="E525" s="117"/>
      <c r="F525" s="106"/>
      <c r="G525" s="101"/>
      <c r="H525" s="104"/>
      <c r="I525" s="120"/>
      <c r="J525" s="12"/>
      <c r="K525" s="13"/>
      <c r="L525" s="14"/>
      <c r="M525" s="14"/>
      <c r="N525" s="12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</row>
    <row r="526" spans="1:49" ht="16.5" customHeight="1" x14ac:dyDescent="0.25">
      <c r="A526" s="106"/>
      <c r="B526" s="137"/>
      <c r="C526" s="104"/>
      <c r="D526" s="104"/>
      <c r="E526" s="117"/>
      <c r="F526" s="106"/>
      <c r="G526" s="101"/>
      <c r="H526" s="104"/>
      <c r="I526" s="103" t="s">
        <v>20</v>
      </c>
      <c r="J526" s="12" t="s">
        <v>1616</v>
      </c>
      <c r="K526" s="13" t="s">
        <v>1567</v>
      </c>
      <c r="L526" s="14">
        <v>105.15</v>
      </c>
      <c r="M526" s="15">
        <v>105.15</v>
      </c>
      <c r="N526" s="12" t="s">
        <v>1641</v>
      </c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</row>
    <row r="527" spans="1:49" ht="16.5" customHeight="1" x14ac:dyDescent="0.25">
      <c r="A527" s="106"/>
      <c r="B527" s="137"/>
      <c r="C527" s="104"/>
      <c r="D527" s="104"/>
      <c r="E527" s="117"/>
      <c r="F527" s="106"/>
      <c r="G527" s="101"/>
      <c r="H527" s="104"/>
      <c r="I527" s="104"/>
      <c r="J527" s="12"/>
      <c r="K527" s="13"/>
      <c r="L527" s="14"/>
      <c r="M527" s="15"/>
      <c r="N527" s="12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</row>
    <row r="528" spans="1:49" ht="16.5" customHeight="1" x14ac:dyDescent="0.25">
      <c r="A528" s="107"/>
      <c r="B528" s="138"/>
      <c r="C528" s="120"/>
      <c r="D528" s="120"/>
      <c r="E528" s="118"/>
      <c r="F528" s="107"/>
      <c r="G528" s="102"/>
      <c r="H528" s="120"/>
      <c r="I528" s="120"/>
      <c r="J528" s="12" t="s">
        <v>1738</v>
      </c>
      <c r="K528" s="12" t="s">
        <v>1693</v>
      </c>
      <c r="L528" s="15">
        <v>4.5</v>
      </c>
      <c r="M528" s="15">
        <v>4.5</v>
      </c>
      <c r="N528" s="12" t="s">
        <v>1798</v>
      </c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</row>
    <row r="529" spans="1:49" ht="104.25" customHeight="1" x14ac:dyDescent="0.25">
      <c r="A529" s="105" t="s">
        <v>1997</v>
      </c>
      <c r="B529" s="136" t="s">
        <v>341</v>
      </c>
      <c r="C529" s="103" t="s">
        <v>355</v>
      </c>
      <c r="D529" s="103" t="s">
        <v>162</v>
      </c>
      <c r="E529" s="116" t="s">
        <v>665</v>
      </c>
      <c r="F529" s="105" t="s">
        <v>384</v>
      </c>
      <c r="G529" s="100">
        <v>6556.9</v>
      </c>
      <c r="H529" s="103" t="s">
        <v>475</v>
      </c>
      <c r="I529" s="103" t="s">
        <v>480</v>
      </c>
      <c r="J529" s="12"/>
      <c r="K529" s="12"/>
      <c r="L529" s="15"/>
      <c r="M529" s="15"/>
      <c r="N529" s="12"/>
      <c r="O529" s="90">
        <f>SUM(L529:L530)</f>
        <v>0</v>
      </c>
      <c r="P529" s="90">
        <f>SUM(M529:M530)</f>
        <v>0</v>
      </c>
      <c r="Q529" s="90">
        <f>SUM(L531:L534)</f>
        <v>903.6</v>
      </c>
      <c r="R529" s="90">
        <f>SUM(M531:M534)</f>
        <v>903.6</v>
      </c>
      <c r="S529" s="90">
        <f>SUM(L535:L540)</f>
        <v>1229.5</v>
      </c>
      <c r="T529" s="90">
        <f>SUM(M535:M540)</f>
        <v>1229.5</v>
      </c>
      <c r="U529" s="90">
        <f>SUM(L541:L544)</f>
        <v>3111.6000000000004</v>
      </c>
      <c r="V529" s="90">
        <f>SUM(M541:M544)</f>
        <v>3111.6000000000004</v>
      </c>
      <c r="W529" s="90">
        <f>O529+Q529+S529+U529</f>
        <v>5244.7000000000007</v>
      </c>
      <c r="X529" s="90">
        <f>P529+R529+T529+V529</f>
        <v>5244.7000000000007</v>
      </c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</row>
    <row r="530" spans="1:49" ht="16.5" customHeight="1" x14ac:dyDescent="0.25">
      <c r="A530" s="106"/>
      <c r="B530" s="137"/>
      <c r="C530" s="104"/>
      <c r="D530" s="104"/>
      <c r="E530" s="117"/>
      <c r="F530" s="106"/>
      <c r="G530" s="101"/>
      <c r="H530" s="104"/>
      <c r="I530" s="120"/>
      <c r="J530" s="12"/>
      <c r="K530" s="13"/>
      <c r="L530" s="14"/>
      <c r="M530" s="14"/>
      <c r="N530" s="13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</row>
    <row r="531" spans="1:49" ht="16.5" customHeight="1" x14ac:dyDescent="0.25">
      <c r="A531" s="106"/>
      <c r="B531" s="137"/>
      <c r="C531" s="104"/>
      <c r="D531" s="104"/>
      <c r="E531" s="117"/>
      <c r="F531" s="106"/>
      <c r="G531" s="101"/>
      <c r="H531" s="104"/>
      <c r="I531" s="103" t="s">
        <v>19</v>
      </c>
      <c r="J531" s="12" t="s">
        <v>971</v>
      </c>
      <c r="K531" s="12" t="s">
        <v>935</v>
      </c>
      <c r="L531" s="29">
        <v>255.6</v>
      </c>
      <c r="M531" s="29">
        <v>255.6</v>
      </c>
      <c r="N531" s="12" t="s">
        <v>980</v>
      </c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</row>
    <row r="532" spans="1:49" ht="16.5" customHeight="1" x14ac:dyDescent="0.25">
      <c r="A532" s="106"/>
      <c r="B532" s="137"/>
      <c r="C532" s="104"/>
      <c r="D532" s="104"/>
      <c r="E532" s="117"/>
      <c r="F532" s="106"/>
      <c r="G532" s="101"/>
      <c r="H532" s="104"/>
      <c r="I532" s="104"/>
      <c r="J532" s="12" t="s">
        <v>666</v>
      </c>
      <c r="K532" s="12" t="s">
        <v>667</v>
      </c>
      <c r="L532" s="29">
        <v>170.4</v>
      </c>
      <c r="M532" s="29">
        <v>170.4</v>
      </c>
      <c r="N532" s="12" t="s">
        <v>700</v>
      </c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</row>
    <row r="533" spans="1:49" ht="16.5" customHeight="1" x14ac:dyDescent="0.25">
      <c r="A533" s="106"/>
      <c r="B533" s="137"/>
      <c r="C533" s="104"/>
      <c r="D533" s="104"/>
      <c r="E533" s="117"/>
      <c r="F533" s="106"/>
      <c r="G533" s="101"/>
      <c r="H533" s="104"/>
      <c r="I533" s="104"/>
      <c r="J533" s="12" t="s">
        <v>692</v>
      </c>
      <c r="K533" s="12" t="s">
        <v>542</v>
      </c>
      <c r="L533" s="29">
        <v>222</v>
      </c>
      <c r="M533" s="29">
        <v>222</v>
      </c>
      <c r="N533" s="12" t="s">
        <v>610</v>
      </c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</row>
    <row r="534" spans="1:49" ht="16.5" customHeight="1" x14ac:dyDescent="0.25">
      <c r="A534" s="106"/>
      <c r="B534" s="137"/>
      <c r="C534" s="104"/>
      <c r="D534" s="104"/>
      <c r="E534" s="117"/>
      <c r="F534" s="106"/>
      <c r="G534" s="101"/>
      <c r="H534" s="104"/>
      <c r="I534" s="120"/>
      <c r="J534" s="12" t="s">
        <v>481</v>
      </c>
      <c r="K534" s="12" t="s">
        <v>436</v>
      </c>
      <c r="L534" s="29">
        <v>255.6</v>
      </c>
      <c r="M534" s="29">
        <v>255.6</v>
      </c>
      <c r="N534" s="17" t="s">
        <v>464</v>
      </c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</row>
    <row r="535" spans="1:49" ht="16.5" customHeight="1" x14ac:dyDescent="0.25">
      <c r="A535" s="106"/>
      <c r="B535" s="137"/>
      <c r="C535" s="104"/>
      <c r="D535" s="104"/>
      <c r="E535" s="117"/>
      <c r="F535" s="106"/>
      <c r="G535" s="101"/>
      <c r="H535" s="104"/>
      <c r="I535" s="103" t="s">
        <v>10</v>
      </c>
      <c r="J535" s="12" t="s">
        <v>1037</v>
      </c>
      <c r="K535" s="13" t="s">
        <v>1000</v>
      </c>
      <c r="L535" s="14">
        <v>59</v>
      </c>
      <c r="M535" s="14">
        <v>59</v>
      </c>
      <c r="N535" s="12" t="s">
        <v>1066</v>
      </c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</row>
    <row r="536" spans="1:49" ht="16.5" customHeight="1" x14ac:dyDescent="0.25">
      <c r="A536" s="106"/>
      <c r="B536" s="137"/>
      <c r="C536" s="104"/>
      <c r="D536" s="104"/>
      <c r="E536" s="117"/>
      <c r="F536" s="106"/>
      <c r="G536" s="101"/>
      <c r="H536" s="104"/>
      <c r="I536" s="104"/>
      <c r="J536" s="12" t="s">
        <v>1424</v>
      </c>
      <c r="K536" s="13" t="s">
        <v>1405</v>
      </c>
      <c r="L536" s="14">
        <v>170.4</v>
      </c>
      <c r="M536" s="14">
        <v>170.4</v>
      </c>
      <c r="N536" s="12" t="s">
        <v>1427</v>
      </c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</row>
    <row r="537" spans="1:49" ht="16.5" customHeight="1" x14ac:dyDescent="0.25">
      <c r="A537" s="106"/>
      <c r="B537" s="137"/>
      <c r="C537" s="104"/>
      <c r="D537" s="104"/>
      <c r="E537" s="117"/>
      <c r="F537" s="106"/>
      <c r="G537" s="101"/>
      <c r="H537" s="104"/>
      <c r="I537" s="104"/>
      <c r="J537" s="12" t="s">
        <v>1210</v>
      </c>
      <c r="K537" s="13" t="s">
        <v>1211</v>
      </c>
      <c r="L537" s="14">
        <v>133.19999999999999</v>
      </c>
      <c r="M537" s="14">
        <v>133.19999999999999</v>
      </c>
      <c r="N537" s="12" t="s">
        <v>1225</v>
      </c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</row>
    <row r="538" spans="1:49" ht="16.5" customHeight="1" x14ac:dyDescent="0.25">
      <c r="A538" s="106"/>
      <c r="B538" s="137"/>
      <c r="C538" s="104"/>
      <c r="D538" s="104"/>
      <c r="E538" s="117"/>
      <c r="F538" s="106"/>
      <c r="G538" s="101"/>
      <c r="H538" s="104"/>
      <c r="I538" s="104"/>
      <c r="J538" s="12" t="s">
        <v>1379</v>
      </c>
      <c r="K538" s="13" t="s">
        <v>1360</v>
      </c>
      <c r="L538" s="14">
        <v>140.6</v>
      </c>
      <c r="M538" s="14">
        <v>140.6</v>
      </c>
      <c r="N538" s="12" t="s">
        <v>1405</v>
      </c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</row>
    <row r="539" spans="1:49" ht="16.5" customHeight="1" x14ac:dyDescent="0.25">
      <c r="A539" s="106"/>
      <c r="B539" s="137"/>
      <c r="C539" s="104"/>
      <c r="D539" s="104"/>
      <c r="E539" s="117"/>
      <c r="F539" s="106"/>
      <c r="G539" s="101"/>
      <c r="H539" s="104"/>
      <c r="I539" s="104"/>
      <c r="J539" s="12" t="s">
        <v>1308</v>
      </c>
      <c r="K539" s="13" t="s">
        <v>1302</v>
      </c>
      <c r="L539" s="14">
        <v>3.9</v>
      </c>
      <c r="M539" s="14">
        <v>3.9</v>
      </c>
      <c r="N539" s="12" t="s">
        <v>1338</v>
      </c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</row>
    <row r="540" spans="1:49" ht="16.5" customHeight="1" x14ac:dyDescent="0.25">
      <c r="A540" s="106"/>
      <c r="B540" s="137"/>
      <c r="C540" s="104"/>
      <c r="D540" s="104"/>
      <c r="E540" s="117"/>
      <c r="F540" s="106"/>
      <c r="G540" s="101"/>
      <c r="H540" s="104"/>
      <c r="I540" s="120"/>
      <c r="J540" s="12" t="s">
        <v>1184</v>
      </c>
      <c r="K540" s="13" t="s">
        <v>1152</v>
      </c>
      <c r="L540" s="14">
        <v>722.4</v>
      </c>
      <c r="M540" s="14">
        <v>722.4</v>
      </c>
      <c r="N540" s="12" t="s">
        <v>1209</v>
      </c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</row>
    <row r="541" spans="1:49" ht="16.5" customHeight="1" x14ac:dyDescent="0.25">
      <c r="A541" s="106"/>
      <c r="B541" s="137"/>
      <c r="C541" s="104"/>
      <c r="D541" s="104"/>
      <c r="E541" s="117"/>
      <c r="F541" s="106"/>
      <c r="G541" s="101"/>
      <c r="H541" s="104"/>
      <c r="I541" s="103" t="s">
        <v>20</v>
      </c>
      <c r="J541" s="12" t="s">
        <v>1493</v>
      </c>
      <c r="K541" s="12" t="s">
        <v>1486</v>
      </c>
      <c r="L541" s="15">
        <v>552</v>
      </c>
      <c r="M541" s="15">
        <v>552</v>
      </c>
      <c r="N541" s="12" t="s">
        <v>1515</v>
      </c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</row>
    <row r="542" spans="1:49" ht="16.5" customHeight="1" x14ac:dyDescent="0.25">
      <c r="A542" s="106"/>
      <c r="B542" s="137"/>
      <c r="C542" s="104"/>
      <c r="D542" s="104"/>
      <c r="E542" s="117"/>
      <c r="F542" s="106"/>
      <c r="G542" s="101"/>
      <c r="H542" s="104"/>
      <c r="I542" s="104"/>
      <c r="J542" s="12" t="s">
        <v>1807</v>
      </c>
      <c r="K542" s="12" t="s">
        <v>1753</v>
      </c>
      <c r="L542" s="15">
        <v>1114.8</v>
      </c>
      <c r="M542" s="15">
        <v>1114.8</v>
      </c>
      <c r="N542" s="12" t="s">
        <v>1820</v>
      </c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</row>
    <row r="543" spans="1:49" ht="16.5" customHeight="1" x14ac:dyDescent="0.25">
      <c r="A543" s="106"/>
      <c r="B543" s="137"/>
      <c r="C543" s="104"/>
      <c r="D543" s="104"/>
      <c r="E543" s="117"/>
      <c r="F543" s="106"/>
      <c r="G543" s="101"/>
      <c r="H543" s="104"/>
      <c r="I543" s="104"/>
      <c r="J543" s="12" t="s">
        <v>1741</v>
      </c>
      <c r="K543" s="12" t="s">
        <v>1693</v>
      </c>
      <c r="L543" s="15">
        <v>552</v>
      </c>
      <c r="M543" s="15">
        <v>552</v>
      </c>
      <c r="N543" s="12" t="s">
        <v>1798</v>
      </c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</row>
    <row r="544" spans="1:49" ht="16.5" customHeight="1" x14ac:dyDescent="0.25">
      <c r="A544" s="107"/>
      <c r="B544" s="138"/>
      <c r="C544" s="120"/>
      <c r="D544" s="120"/>
      <c r="E544" s="118"/>
      <c r="F544" s="107"/>
      <c r="G544" s="102"/>
      <c r="H544" s="120"/>
      <c r="I544" s="120"/>
      <c r="J544" s="12" t="s">
        <v>1546</v>
      </c>
      <c r="K544" s="12" t="s">
        <v>1540</v>
      </c>
      <c r="L544" s="15">
        <v>892.8</v>
      </c>
      <c r="M544" s="15">
        <v>892.8</v>
      </c>
      <c r="N544" s="12" t="s">
        <v>1565</v>
      </c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</row>
    <row r="545" spans="1:49" ht="16.5" customHeight="1" x14ac:dyDescent="0.25">
      <c r="A545" s="105" t="s">
        <v>1997</v>
      </c>
      <c r="B545" s="136" t="s">
        <v>341</v>
      </c>
      <c r="C545" s="103" t="s">
        <v>355</v>
      </c>
      <c r="D545" s="103" t="s">
        <v>162</v>
      </c>
      <c r="E545" s="116" t="s">
        <v>496</v>
      </c>
      <c r="F545" s="105" t="s">
        <v>385</v>
      </c>
      <c r="G545" s="100">
        <v>118.4</v>
      </c>
      <c r="H545" s="103" t="s">
        <v>489</v>
      </c>
      <c r="I545" s="30" t="s">
        <v>8</v>
      </c>
      <c r="J545" s="12"/>
      <c r="K545" s="12"/>
      <c r="L545" s="15"/>
      <c r="M545" s="15"/>
      <c r="N545" s="12"/>
      <c r="O545" s="90">
        <f>SUM(L545:L546)</f>
        <v>0</v>
      </c>
      <c r="P545" s="90">
        <f>SUM(M545:M546)</f>
        <v>0</v>
      </c>
      <c r="Q545" s="90">
        <f>SUM(L547:L548)</f>
        <v>35.520000000000003</v>
      </c>
      <c r="R545" s="90">
        <f>SUM(M547:M548)</f>
        <v>35.520000000000003</v>
      </c>
      <c r="S545" s="90">
        <f>SUM(L549:L550)</f>
        <v>35.520000000000003</v>
      </c>
      <c r="T545" s="90">
        <f>SUM(M549:M550)</f>
        <v>35.520000000000003</v>
      </c>
      <c r="U545" s="90">
        <f>SUM(L551:L552)</f>
        <v>23.68</v>
      </c>
      <c r="V545" s="90">
        <f>SUM(M551:M552)</f>
        <v>23.68</v>
      </c>
      <c r="W545" s="90">
        <f>O545+Q545+S545+U545</f>
        <v>94.72</v>
      </c>
      <c r="X545" s="90">
        <f>P545+R545+T545+V545</f>
        <v>94.72</v>
      </c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</row>
    <row r="546" spans="1:49" ht="16.5" customHeight="1" x14ac:dyDescent="0.25">
      <c r="A546" s="106"/>
      <c r="B546" s="137"/>
      <c r="C546" s="104"/>
      <c r="D546" s="104"/>
      <c r="E546" s="117"/>
      <c r="F546" s="106"/>
      <c r="G546" s="101"/>
      <c r="H546" s="104"/>
      <c r="I546" s="27"/>
      <c r="J546" s="12"/>
      <c r="K546" s="12"/>
      <c r="L546" s="15"/>
      <c r="M546" s="15"/>
      <c r="N546" s="12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</row>
    <row r="547" spans="1:49" ht="16.5" customHeight="1" x14ac:dyDescent="0.25">
      <c r="A547" s="106"/>
      <c r="B547" s="137"/>
      <c r="C547" s="104"/>
      <c r="D547" s="104"/>
      <c r="E547" s="117"/>
      <c r="F547" s="106"/>
      <c r="G547" s="101"/>
      <c r="H547" s="104"/>
      <c r="I547" s="103" t="s">
        <v>19</v>
      </c>
      <c r="J547" s="12"/>
      <c r="K547" s="13"/>
      <c r="L547" s="14"/>
      <c r="M547" s="14"/>
      <c r="N547" s="12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</row>
    <row r="548" spans="1:49" ht="16.5" customHeight="1" x14ac:dyDescent="0.25">
      <c r="A548" s="106"/>
      <c r="B548" s="137"/>
      <c r="C548" s="104"/>
      <c r="D548" s="104"/>
      <c r="E548" s="117"/>
      <c r="F548" s="106"/>
      <c r="G548" s="101"/>
      <c r="H548" s="104"/>
      <c r="I548" s="120"/>
      <c r="J548" s="12" t="s">
        <v>627</v>
      </c>
      <c r="K548" s="13" t="s">
        <v>576</v>
      </c>
      <c r="L548" s="14">
        <v>35.520000000000003</v>
      </c>
      <c r="M548" s="14">
        <v>35.520000000000003</v>
      </c>
      <c r="N548" s="14" t="s">
        <v>610</v>
      </c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</row>
    <row r="549" spans="1:49" ht="16.5" customHeight="1" x14ac:dyDescent="0.25">
      <c r="A549" s="106"/>
      <c r="B549" s="137"/>
      <c r="C549" s="104"/>
      <c r="D549" s="104"/>
      <c r="E549" s="117"/>
      <c r="F549" s="106"/>
      <c r="G549" s="101"/>
      <c r="H549" s="104"/>
      <c r="I549" s="103" t="s">
        <v>10</v>
      </c>
      <c r="J549" s="12" t="s">
        <v>1112</v>
      </c>
      <c r="K549" s="13" t="s">
        <v>1111</v>
      </c>
      <c r="L549" s="14">
        <v>35.520000000000003</v>
      </c>
      <c r="M549" s="14">
        <v>35.520000000000003</v>
      </c>
      <c r="N549" s="12" t="s">
        <v>1217</v>
      </c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</row>
    <row r="550" spans="1:49" ht="16.5" customHeight="1" x14ac:dyDescent="0.25">
      <c r="A550" s="106"/>
      <c r="B550" s="137"/>
      <c r="C550" s="104"/>
      <c r="D550" s="104"/>
      <c r="E550" s="117"/>
      <c r="F550" s="106"/>
      <c r="G550" s="101"/>
      <c r="H550" s="104"/>
      <c r="I550" s="120"/>
      <c r="J550" s="12"/>
      <c r="K550" s="13"/>
      <c r="L550" s="14"/>
      <c r="M550" s="14"/>
      <c r="N550" s="12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</row>
    <row r="551" spans="1:49" ht="16.5" customHeight="1" x14ac:dyDescent="0.25">
      <c r="A551" s="106"/>
      <c r="B551" s="137"/>
      <c r="C551" s="104"/>
      <c r="D551" s="104"/>
      <c r="E551" s="117"/>
      <c r="F551" s="106"/>
      <c r="G551" s="101"/>
      <c r="H551" s="104"/>
      <c r="I551" s="103" t="s">
        <v>20</v>
      </c>
      <c r="J551" s="12" t="s">
        <v>1840</v>
      </c>
      <c r="K551" s="13" t="s">
        <v>1821</v>
      </c>
      <c r="L551" s="14">
        <v>23.68</v>
      </c>
      <c r="M551" s="15">
        <v>23.68</v>
      </c>
      <c r="N551" s="12" t="s">
        <v>1907</v>
      </c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</row>
    <row r="552" spans="1:49" ht="16.5" customHeight="1" x14ac:dyDescent="0.25">
      <c r="A552" s="107"/>
      <c r="B552" s="138"/>
      <c r="C552" s="120"/>
      <c r="D552" s="120"/>
      <c r="E552" s="118"/>
      <c r="F552" s="107"/>
      <c r="G552" s="102"/>
      <c r="H552" s="120"/>
      <c r="I552" s="120"/>
      <c r="J552" s="12"/>
      <c r="K552" s="12"/>
      <c r="L552" s="15"/>
      <c r="M552" s="15"/>
      <c r="N552" s="1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</row>
    <row r="553" spans="1:49" ht="104.25" customHeight="1" x14ac:dyDescent="0.25">
      <c r="A553" s="105" t="s">
        <v>1997</v>
      </c>
      <c r="B553" s="136" t="s">
        <v>341</v>
      </c>
      <c r="C553" s="103" t="s">
        <v>355</v>
      </c>
      <c r="D553" s="103" t="s">
        <v>162</v>
      </c>
      <c r="E553" s="116" t="s">
        <v>497</v>
      </c>
      <c r="F553" s="105" t="s">
        <v>386</v>
      </c>
      <c r="G553" s="100">
        <v>235.2</v>
      </c>
      <c r="H553" s="103"/>
      <c r="I553" s="103" t="s">
        <v>8</v>
      </c>
      <c r="J553" s="12"/>
      <c r="K553" s="12"/>
      <c r="L553" s="15"/>
      <c r="M553" s="15"/>
      <c r="N553" s="12"/>
      <c r="O553" s="90">
        <f>SUM(L553:L554)</f>
        <v>0</v>
      </c>
      <c r="P553" s="90">
        <f>SUM(M553:M554)</f>
        <v>0</v>
      </c>
      <c r="Q553" s="90">
        <f>SUM(L555:L556)</f>
        <v>52.5</v>
      </c>
      <c r="R553" s="90">
        <f>SUM(M555:M556)</f>
        <v>52.5</v>
      </c>
      <c r="S553" s="90">
        <f>SUM(L557:L558)</f>
        <v>56.7</v>
      </c>
      <c r="T553" s="90">
        <f>SUM(M557:M558)</f>
        <v>56.7</v>
      </c>
      <c r="U553" s="90">
        <f>SUM(L559:L560)</f>
        <v>6.3</v>
      </c>
      <c r="V553" s="90">
        <f>SUM(M559:M560)</f>
        <v>6.3</v>
      </c>
      <c r="W553" s="90">
        <f>O553+Q553+S553+U553</f>
        <v>115.5</v>
      </c>
      <c r="X553" s="90">
        <f>P553+R553+T553+V553</f>
        <v>115.5</v>
      </c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</row>
    <row r="554" spans="1:49" ht="16.5" customHeight="1" x14ac:dyDescent="0.25">
      <c r="A554" s="106"/>
      <c r="B554" s="137"/>
      <c r="C554" s="104"/>
      <c r="D554" s="104"/>
      <c r="E554" s="117"/>
      <c r="F554" s="106"/>
      <c r="G554" s="101"/>
      <c r="H554" s="104"/>
      <c r="I554" s="120"/>
      <c r="J554" s="12"/>
      <c r="K554" s="13"/>
      <c r="L554" s="14"/>
      <c r="M554" s="14"/>
      <c r="N554" s="13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</row>
    <row r="555" spans="1:49" ht="16.5" customHeight="1" x14ac:dyDescent="0.25">
      <c r="A555" s="106"/>
      <c r="B555" s="137"/>
      <c r="C555" s="104"/>
      <c r="D555" s="104"/>
      <c r="E555" s="117"/>
      <c r="F555" s="106"/>
      <c r="G555" s="101"/>
      <c r="H555" s="104"/>
      <c r="I555" s="103" t="s">
        <v>19</v>
      </c>
      <c r="J555" s="12"/>
      <c r="K555" s="13"/>
      <c r="L555" s="14"/>
      <c r="M555" s="14"/>
      <c r="N555" s="12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</row>
    <row r="556" spans="1:49" ht="16.5" customHeight="1" x14ac:dyDescent="0.25">
      <c r="A556" s="106"/>
      <c r="B556" s="137"/>
      <c r="C556" s="104"/>
      <c r="D556" s="104"/>
      <c r="E556" s="117"/>
      <c r="F556" s="106"/>
      <c r="G556" s="101"/>
      <c r="H556" s="104"/>
      <c r="I556" s="120"/>
      <c r="J556" s="12" t="s">
        <v>478</v>
      </c>
      <c r="K556" s="13" t="s">
        <v>436</v>
      </c>
      <c r="L556" s="14">
        <v>52.5</v>
      </c>
      <c r="M556" s="14">
        <v>52.5</v>
      </c>
      <c r="N556" s="14" t="s">
        <v>464</v>
      </c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</row>
    <row r="557" spans="1:49" ht="16.5" customHeight="1" x14ac:dyDescent="0.25">
      <c r="A557" s="106"/>
      <c r="B557" s="137"/>
      <c r="C557" s="104"/>
      <c r="D557" s="104"/>
      <c r="E557" s="117"/>
      <c r="F557" s="106"/>
      <c r="G557" s="101"/>
      <c r="H557" s="104"/>
      <c r="I557" s="103" t="s">
        <v>10</v>
      </c>
      <c r="J557" s="18" t="s">
        <v>1307</v>
      </c>
      <c r="K557" s="18" t="s">
        <v>1302</v>
      </c>
      <c r="L557" s="15">
        <v>52.5</v>
      </c>
      <c r="M557" s="15">
        <v>52.5</v>
      </c>
      <c r="N557" s="12" t="s">
        <v>1338</v>
      </c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</row>
    <row r="558" spans="1:49" ht="16.5" customHeight="1" x14ac:dyDescent="0.25">
      <c r="A558" s="106"/>
      <c r="B558" s="137"/>
      <c r="C558" s="104"/>
      <c r="D558" s="104"/>
      <c r="E558" s="117"/>
      <c r="F558" s="106"/>
      <c r="G558" s="101"/>
      <c r="H558" s="104"/>
      <c r="I558" s="120"/>
      <c r="J558" s="18" t="s">
        <v>1383</v>
      </c>
      <c r="K558" s="18" t="s">
        <v>1360</v>
      </c>
      <c r="L558" s="15">
        <v>4.2</v>
      </c>
      <c r="M558" s="15">
        <v>4.2</v>
      </c>
      <c r="N558" s="12" t="s">
        <v>1405</v>
      </c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</row>
    <row r="559" spans="1:49" ht="16.5" customHeight="1" x14ac:dyDescent="0.25">
      <c r="A559" s="106"/>
      <c r="B559" s="137"/>
      <c r="C559" s="104"/>
      <c r="D559" s="104"/>
      <c r="E559" s="117"/>
      <c r="F559" s="106"/>
      <c r="G559" s="101"/>
      <c r="H559" s="104"/>
      <c r="I559" s="103" t="s">
        <v>20</v>
      </c>
      <c r="J559" s="12" t="s">
        <v>1857</v>
      </c>
      <c r="K559" s="13" t="s">
        <v>1847</v>
      </c>
      <c r="L559" s="14">
        <v>6.3</v>
      </c>
      <c r="M559" s="15">
        <v>6.3</v>
      </c>
      <c r="N559" s="12" t="s">
        <v>1911</v>
      </c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</row>
    <row r="560" spans="1:49" ht="16.5" customHeight="1" x14ac:dyDescent="0.25">
      <c r="A560" s="107"/>
      <c r="B560" s="138"/>
      <c r="C560" s="120"/>
      <c r="D560" s="120"/>
      <c r="E560" s="118"/>
      <c r="F560" s="107"/>
      <c r="G560" s="102"/>
      <c r="H560" s="120"/>
      <c r="I560" s="120"/>
      <c r="J560" s="12"/>
      <c r="K560" s="12"/>
      <c r="L560" s="15"/>
      <c r="M560" s="15"/>
      <c r="N560" s="1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</row>
    <row r="561" spans="1:49" ht="104.25" customHeight="1" x14ac:dyDescent="0.25">
      <c r="A561" s="31" t="s">
        <v>1997</v>
      </c>
      <c r="B561" s="32" t="s">
        <v>341</v>
      </c>
      <c r="C561" s="7" t="s">
        <v>355</v>
      </c>
      <c r="D561" s="7" t="s">
        <v>162</v>
      </c>
      <c r="E561" s="33" t="s">
        <v>622</v>
      </c>
      <c r="F561" s="11" t="s">
        <v>387</v>
      </c>
      <c r="G561" s="15">
        <v>10</v>
      </c>
      <c r="H561" s="7" t="s">
        <v>475</v>
      </c>
      <c r="I561" s="30" t="s">
        <v>19</v>
      </c>
      <c r="J561" s="12" t="s">
        <v>623</v>
      </c>
      <c r="K561" s="12" t="s">
        <v>578</v>
      </c>
      <c r="L561" s="15">
        <v>10</v>
      </c>
      <c r="M561" s="15">
        <v>10</v>
      </c>
      <c r="N561" s="12" t="s">
        <v>610</v>
      </c>
      <c r="O561" s="9"/>
      <c r="P561" s="9"/>
      <c r="Q561" s="9">
        <f>L561</f>
        <v>10</v>
      </c>
      <c r="R561" s="9">
        <f>M561</f>
        <v>10</v>
      </c>
      <c r="S561" s="9"/>
      <c r="T561" s="9"/>
      <c r="U561" s="9"/>
      <c r="V561" s="9"/>
      <c r="W561" s="9">
        <f t="shared" ref="W561" si="2">Q561</f>
        <v>10</v>
      </c>
      <c r="X561" s="9">
        <f t="shared" ref="X561" si="3">R561</f>
        <v>10</v>
      </c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</row>
    <row r="562" spans="1:49" ht="104.25" customHeight="1" x14ac:dyDescent="0.25">
      <c r="A562" s="105" t="s">
        <v>1997</v>
      </c>
      <c r="B562" s="136" t="s">
        <v>341</v>
      </c>
      <c r="C562" s="103" t="s">
        <v>355</v>
      </c>
      <c r="D562" s="103" t="s">
        <v>162</v>
      </c>
      <c r="E562" s="139" t="s">
        <v>493</v>
      </c>
      <c r="F562" s="105" t="s">
        <v>388</v>
      </c>
      <c r="G562" s="100">
        <v>2417</v>
      </c>
      <c r="H562" s="103" t="s">
        <v>475</v>
      </c>
      <c r="I562" s="103" t="s">
        <v>8</v>
      </c>
      <c r="J562" s="12"/>
      <c r="K562" s="12"/>
      <c r="L562" s="15"/>
      <c r="M562" s="15"/>
      <c r="N562" s="12"/>
      <c r="O562" s="90">
        <f>SUM(L562:L563)</f>
        <v>0</v>
      </c>
      <c r="P562" s="90">
        <f>SUM(M562:M563)</f>
        <v>0</v>
      </c>
      <c r="Q562" s="90">
        <f>SUM(L564:L566)</f>
        <v>483.4</v>
      </c>
      <c r="R562" s="90">
        <f>SUM(M564:M566)</f>
        <v>483.4</v>
      </c>
      <c r="S562" s="90">
        <f>SUM(L567:L568)</f>
        <v>254.4</v>
      </c>
      <c r="T562" s="90">
        <f>SUM(M567:M568)</f>
        <v>254.4</v>
      </c>
      <c r="U562" s="90">
        <f>SUM(L569:L571)</f>
        <v>544.19000000000005</v>
      </c>
      <c r="V562" s="90">
        <f>SUM(M569:M571)</f>
        <v>544.19000000000005</v>
      </c>
      <c r="W562" s="90">
        <f>O562+Q562+S562+U562</f>
        <v>1281.99</v>
      </c>
      <c r="X562" s="90">
        <f>P562+R562+T562+V562</f>
        <v>1281.99</v>
      </c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</row>
    <row r="563" spans="1:49" ht="16.5" customHeight="1" x14ac:dyDescent="0.25">
      <c r="A563" s="106"/>
      <c r="B563" s="137"/>
      <c r="C563" s="104"/>
      <c r="D563" s="104"/>
      <c r="E563" s="140"/>
      <c r="F563" s="106"/>
      <c r="G563" s="101"/>
      <c r="H563" s="104"/>
      <c r="I563" s="120"/>
      <c r="J563" s="12"/>
      <c r="K563" s="13"/>
      <c r="L563" s="14"/>
      <c r="M563" s="14"/>
      <c r="N563" s="13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</row>
    <row r="564" spans="1:49" ht="16.5" customHeight="1" x14ac:dyDescent="0.25">
      <c r="A564" s="106"/>
      <c r="B564" s="137"/>
      <c r="C564" s="104"/>
      <c r="D564" s="104"/>
      <c r="E564" s="140"/>
      <c r="F564" s="106"/>
      <c r="G564" s="101"/>
      <c r="H564" s="104"/>
      <c r="I564" s="103" t="s">
        <v>19</v>
      </c>
      <c r="J564" s="12" t="s">
        <v>616</v>
      </c>
      <c r="K564" s="13" t="s">
        <v>542</v>
      </c>
      <c r="L564" s="14">
        <v>254.4</v>
      </c>
      <c r="M564" s="14">
        <v>254.4</v>
      </c>
      <c r="N564" s="12" t="s">
        <v>610</v>
      </c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</row>
    <row r="565" spans="1:49" ht="16.5" customHeight="1" x14ac:dyDescent="0.25">
      <c r="A565" s="106"/>
      <c r="B565" s="137"/>
      <c r="C565" s="104"/>
      <c r="D565" s="104"/>
      <c r="E565" s="140"/>
      <c r="F565" s="106"/>
      <c r="G565" s="101"/>
      <c r="H565" s="104"/>
      <c r="I565" s="104"/>
      <c r="J565" s="12" t="s">
        <v>1378</v>
      </c>
      <c r="K565" s="13" t="s">
        <v>1360</v>
      </c>
      <c r="L565" s="14">
        <v>229</v>
      </c>
      <c r="M565" s="14">
        <v>229</v>
      </c>
      <c r="N565" s="12" t="s">
        <v>1405</v>
      </c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</row>
    <row r="566" spans="1:49" ht="16.5" customHeight="1" x14ac:dyDescent="0.25">
      <c r="A566" s="106"/>
      <c r="B566" s="137"/>
      <c r="C566" s="104"/>
      <c r="D566" s="104"/>
      <c r="E566" s="140"/>
      <c r="F566" s="106"/>
      <c r="G566" s="101"/>
      <c r="H566" s="104"/>
      <c r="I566" s="120"/>
      <c r="J566" s="12"/>
      <c r="K566" s="13"/>
      <c r="L566" s="14"/>
      <c r="M566" s="14"/>
      <c r="N566" s="17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</row>
    <row r="567" spans="1:49" ht="16.5" customHeight="1" x14ac:dyDescent="0.25">
      <c r="A567" s="106"/>
      <c r="B567" s="137"/>
      <c r="C567" s="104"/>
      <c r="D567" s="104"/>
      <c r="E567" s="140"/>
      <c r="F567" s="106"/>
      <c r="G567" s="101"/>
      <c r="H567" s="104"/>
      <c r="I567" s="103" t="s">
        <v>10</v>
      </c>
      <c r="J567" s="12" t="s">
        <v>1183</v>
      </c>
      <c r="K567" s="13" t="s">
        <v>1152</v>
      </c>
      <c r="L567" s="14">
        <v>254.4</v>
      </c>
      <c r="M567" s="14">
        <v>254.4</v>
      </c>
      <c r="N567" s="12" t="s">
        <v>1209</v>
      </c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</row>
    <row r="568" spans="1:49" ht="16.5" customHeight="1" x14ac:dyDescent="0.25">
      <c r="A568" s="106"/>
      <c r="B568" s="137"/>
      <c r="C568" s="104"/>
      <c r="D568" s="104"/>
      <c r="E568" s="140"/>
      <c r="F568" s="106"/>
      <c r="G568" s="101"/>
      <c r="H568" s="104"/>
      <c r="I568" s="120"/>
      <c r="J568" s="12"/>
      <c r="K568" s="13"/>
      <c r="L568" s="14"/>
      <c r="M568" s="14"/>
      <c r="N568" s="12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</row>
    <row r="569" spans="1:49" ht="16.5" customHeight="1" x14ac:dyDescent="0.25">
      <c r="A569" s="106"/>
      <c r="B569" s="137"/>
      <c r="C569" s="104"/>
      <c r="D569" s="104"/>
      <c r="E569" s="140"/>
      <c r="F569" s="106"/>
      <c r="G569" s="101"/>
      <c r="H569" s="104"/>
      <c r="I569" s="103" t="s">
        <v>20</v>
      </c>
      <c r="J569" s="12" t="s">
        <v>1664</v>
      </c>
      <c r="K569" s="13" t="s">
        <v>1663</v>
      </c>
      <c r="L569" s="14">
        <v>381.6</v>
      </c>
      <c r="M569" s="15">
        <v>381.6</v>
      </c>
      <c r="N569" s="12" t="s">
        <v>1694</v>
      </c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</row>
    <row r="570" spans="1:49" ht="16.5" customHeight="1" x14ac:dyDescent="0.25">
      <c r="A570" s="106"/>
      <c r="B570" s="137"/>
      <c r="C570" s="104"/>
      <c r="D570" s="104"/>
      <c r="E570" s="140"/>
      <c r="F570" s="106"/>
      <c r="G570" s="101"/>
      <c r="H570" s="104"/>
      <c r="I570" s="104"/>
      <c r="J570" s="12" t="s">
        <v>1875</v>
      </c>
      <c r="K570" s="13" t="s">
        <v>43</v>
      </c>
      <c r="L570" s="14">
        <v>162.59</v>
      </c>
      <c r="M570" s="15">
        <v>162.59</v>
      </c>
      <c r="N570" s="12" t="s">
        <v>1925</v>
      </c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</row>
    <row r="571" spans="1:49" ht="16.5" customHeight="1" x14ac:dyDescent="0.25">
      <c r="A571" s="107"/>
      <c r="B571" s="138"/>
      <c r="C571" s="120"/>
      <c r="D571" s="120"/>
      <c r="E571" s="141"/>
      <c r="F571" s="107"/>
      <c r="G571" s="102"/>
      <c r="H571" s="120"/>
      <c r="I571" s="120"/>
      <c r="J571" s="12"/>
      <c r="K571" s="12"/>
      <c r="L571" s="15"/>
      <c r="M571" s="15"/>
      <c r="N571" s="1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</row>
    <row r="572" spans="1:49" ht="104.25" customHeight="1" x14ac:dyDescent="0.25">
      <c r="A572" s="31" t="s">
        <v>1997</v>
      </c>
      <c r="B572" s="32" t="s">
        <v>341</v>
      </c>
      <c r="C572" s="7" t="s">
        <v>355</v>
      </c>
      <c r="D572" s="7" t="s">
        <v>162</v>
      </c>
      <c r="E572" s="34" t="s">
        <v>1946</v>
      </c>
      <c r="F572" s="11" t="s">
        <v>389</v>
      </c>
      <c r="G572" s="15">
        <v>835</v>
      </c>
      <c r="H572" s="7" t="s">
        <v>475</v>
      </c>
      <c r="I572" s="30"/>
      <c r="J572" s="12"/>
      <c r="K572" s="12"/>
      <c r="L572" s="15"/>
      <c r="M572" s="15"/>
      <c r="N572" s="12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</row>
    <row r="573" spans="1:49" ht="15.75" customHeight="1" x14ac:dyDescent="0.25">
      <c r="A573" s="109" t="s">
        <v>1998</v>
      </c>
      <c r="B573" s="145">
        <v>31600000</v>
      </c>
      <c r="C573" s="144" t="s">
        <v>283</v>
      </c>
      <c r="D573" s="113" t="s">
        <v>162</v>
      </c>
      <c r="E573" s="116" t="s">
        <v>333</v>
      </c>
      <c r="F573" s="109" t="s">
        <v>284</v>
      </c>
      <c r="G573" s="121">
        <v>570</v>
      </c>
      <c r="H573" s="99" t="s">
        <v>62</v>
      </c>
      <c r="I573" s="99" t="s">
        <v>8</v>
      </c>
      <c r="J573" s="12"/>
      <c r="K573" s="13"/>
      <c r="L573" s="14"/>
      <c r="M573" s="15"/>
      <c r="N573" s="12"/>
      <c r="O573" s="108">
        <f>SUM(L573:L574)</f>
        <v>570</v>
      </c>
      <c r="P573" s="108">
        <f>SUM(M573:M574)</f>
        <v>570</v>
      </c>
      <c r="Q573" s="108">
        <f>SUM(L575:L576)</f>
        <v>0</v>
      </c>
      <c r="R573" s="108">
        <f>SUM(M575:M576)</f>
        <v>0</v>
      </c>
      <c r="S573" s="108">
        <f>SUM(L577:L578)</f>
        <v>0</v>
      </c>
      <c r="T573" s="108">
        <f>SUM(M577:M578)</f>
        <v>0</v>
      </c>
      <c r="U573" s="108">
        <f>SUM(L579:L580)</f>
        <v>0</v>
      </c>
      <c r="V573" s="108">
        <f>SUM(M579:M580)</f>
        <v>0</v>
      </c>
      <c r="W573" s="108">
        <f>O573+Q573+S573+U573</f>
        <v>570</v>
      </c>
      <c r="X573" s="108">
        <f>P573+R573+T573+V573</f>
        <v>570</v>
      </c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</row>
    <row r="574" spans="1:49" ht="15.75" customHeight="1" x14ac:dyDescent="0.25">
      <c r="A574" s="109"/>
      <c r="B574" s="145"/>
      <c r="C574" s="144"/>
      <c r="D574" s="114"/>
      <c r="E574" s="117"/>
      <c r="F574" s="109"/>
      <c r="G574" s="121"/>
      <c r="H574" s="99"/>
      <c r="I574" s="99"/>
      <c r="J574" s="12" t="s">
        <v>405</v>
      </c>
      <c r="K574" s="13" t="s">
        <v>415</v>
      </c>
      <c r="L574" s="14">
        <v>570</v>
      </c>
      <c r="M574" s="14">
        <v>570</v>
      </c>
      <c r="N574" s="12" t="s">
        <v>415</v>
      </c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</row>
    <row r="575" spans="1:49" ht="15.75" customHeight="1" x14ac:dyDescent="0.25">
      <c r="A575" s="109"/>
      <c r="B575" s="145"/>
      <c r="C575" s="144"/>
      <c r="D575" s="114"/>
      <c r="E575" s="117"/>
      <c r="F575" s="109"/>
      <c r="G575" s="121"/>
      <c r="H575" s="99"/>
      <c r="I575" s="99" t="s">
        <v>19</v>
      </c>
      <c r="J575" s="12"/>
      <c r="K575" s="13"/>
      <c r="L575" s="14"/>
      <c r="M575" s="14"/>
      <c r="N575" s="12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</row>
    <row r="576" spans="1:49" ht="15.75" customHeight="1" x14ac:dyDescent="0.25">
      <c r="A576" s="109"/>
      <c r="B576" s="145"/>
      <c r="C576" s="144"/>
      <c r="D576" s="114"/>
      <c r="E576" s="117"/>
      <c r="F576" s="109"/>
      <c r="G576" s="121"/>
      <c r="H576" s="99"/>
      <c r="I576" s="99"/>
      <c r="J576" s="12"/>
      <c r="K576" s="13"/>
      <c r="L576" s="14"/>
      <c r="M576" s="14"/>
      <c r="N576" s="12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</row>
    <row r="577" spans="1:49" ht="15.75" customHeight="1" x14ac:dyDescent="0.25">
      <c r="A577" s="109"/>
      <c r="B577" s="145"/>
      <c r="C577" s="144"/>
      <c r="D577" s="114"/>
      <c r="E577" s="117"/>
      <c r="F577" s="109"/>
      <c r="G577" s="121"/>
      <c r="H577" s="99"/>
      <c r="I577" s="99" t="s">
        <v>10</v>
      </c>
      <c r="J577" s="12"/>
      <c r="K577" s="13"/>
      <c r="L577" s="14"/>
      <c r="M577" s="15"/>
      <c r="N577" s="12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</row>
    <row r="578" spans="1:49" ht="15.75" customHeight="1" x14ac:dyDescent="0.25">
      <c r="A578" s="109"/>
      <c r="B578" s="145"/>
      <c r="C578" s="144"/>
      <c r="D578" s="114"/>
      <c r="E578" s="117"/>
      <c r="F578" s="109"/>
      <c r="G578" s="121"/>
      <c r="H578" s="99"/>
      <c r="I578" s="99"/>
      <c r="J578" s="12"/>
      <c r="K578" s="13"/>
      <c r="L578" s="14"/>
      <c r="M578" s="14"/>
      <c r="N578" s="13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</row>
    <row r="579" spans="1:49" ht="15.75" customHeight="1" x14ac:dyDescent="0.25">
      <c r="A579" s="109"/>
      <c r="B579" s="145"/>
      <c r="C579" s="144"/>
      <c r="D579" s="114"/>
      <c r="E579" s="117"/>
      <c r="F579" s="109"/>
      <c r="G579" s="121"/>
      <c r="H579" s="99"/>
      <c r="I579" s="99" t="s">
        <v>20</v>
      </c>
      <c r="J579" s="12"/>
      <c r="K579" s="13"/>
      <c r="L579" s="14"/>
      <c r="M579" s="14"/>
      <c r="N579" s="12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</row>
    <row r="580" spans="1:49" ht="15.75" customHeight="1" x14ac:dyDescent="0.25">
      <c r="A580" s="109"/>
      <c r="B580" s="145"/>
      <c r="C580" s="144"/>
      <c r="D580" s="115"/>
      <c r="E580" s="118"/>
      <c r="F580" s="109"/>
      <c r="G580" s="121"/>
      <c r="H580" s="99"/>
      <c r="I580" s="99"/>
      <c r="J580" s="12"/>
      <c r="K580" s="12"/>
      <c r="L580" s="15"/>
      <c r="M580" s="14"/>
      <c r="N580" s="12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</row>
    <row r="581" spans="1:49" ht="15.75" customHeight="1" x14ac:dyDescent="0.25">
      <c r="A581" s="105" t="s">
        <v>1999</v>
      </c>
      <c r="B581" s="110">
        <v>33100000</v>
      </c>
      <c r="C581" s="113" t="s">
        <v>30</v>
      </c>
      <c r="D581" s="113" t="s">
        <v>162</v>
      </c>
      <c r="E581" s="116" t="s">
        <v>178</v>
      </c>
      <c r="F581" s="109" t="s">
        <v>263</v>
      </c>
      <c r="G581" s="121">
        <v>22850</v>
      </c>
      <c r="H581" s="99" t="s">
        <v>257</v>
      </c>
      <c r="I581" s="99" t="s">
        <v>8</v>
      </c>
      <c r="J581" s="12" t="s">
        <v>400</v>
      </c>
      <c r="K581" s="13"/>
      <c r="L581" s="14">
        <v>76</v>
      </c>
      <c r="M581" s="15">
        <v>76</v>
      </c>
      <c r="N581" s="18" t="s">
        <v>393</v>
      </c>
      <c r="O581" s="108">
        <f>SUM(L581:L583)</f>
        <v>228</v>
      </c>
      <c r="P581" s="108">
        <f>SUM(M581:M583)</f>
        <v>228</v>
      </c>
      <c r="Q581" s="108">
        <f>SUM(L584:L603)</f>
        <v>3368</v>
      </c>
      <c r="R581" s="108">
        <f>SUM(M584:M603)</f>
        <v>3368</v>
      </c>
      <c r="S581" s="108">
        <f>SUM(L604:L627)</f>
        <v>3050</v>
      </c>
      <c r="T581" s="108">
        <f>SUM(M604:M627)</f>
        <v>3050</v>
      </c>
      <c r="U581" s="108">
        <f>SUM(L628:L649)</f>
        <v>2766</v>
      </c>
      <c r="V581" s="108">
        <f>SUM(M628:M649)</f>
        <v>2450</v>
      </c>
      <c r="W581" s="108">
        <f>O581+Q581+S581+U581</f>
        <v>9412</v>
      </c>
      <c r="X581" s="108">
        <f t="shared" ref="X581" si="4">P581+R581+T581+V581</f>
        <v>9096</v>
      </c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</row>
    <row r="582" spans="1:49" ht="15.75" customHeight="1" x14ac:dyDescent="0.25">
      <c r="A582" s="106"/>
      <c r="B582" s="111"/>
      <c r="C582" s="114"/>
      <c r="D582" s="114"/>
      <c r="E582" s="117"/>
      <c r="F582" s="109"/>
      <c r="G582" s="121"/>
      <c r="H582" s="99"/>
      <c r="I582" s="99"/>
      <c r="J582" s="12" t="s">
        <v>401</v>
      </c>
      <c r="K582" s="13"/>
      <c r="L582" s="14">
        <v>76</v>
      </c>
      <c r="M582" s="14">
        <v>76</v>
      </c>
      <c r="N582" s="13" t="s">
        <v>393</v>
      </c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</row>
    <row r="583" spans="1:49" ht="15.75" customHeight="1" x14ac:dyDescent="0.25">
      <c r="A583" s="106"/>
      <c r="B583" s="111"/>
      <c r="C583" s="114"/>
      <c r="D583" s="114"/>
      <c r="E583" s="117"/>
      <c r="F583" s="109"/>
      <c r="G583" s="121"/>
      <c r="H583" s="99"/>
      <c r="I583" s="99"/>
      <c r="J583" s="12" t="s">
        <v>410</v>
      </c>
      <c r="K583" s="13"/>
      <c r="L583" s="14">
        <v>76</v>
      </c>
      <c r="M583" s="14">
        <v>76</v>
      </c>
      <c r="N583" s="13" t="s">
        <v>394</v>
      </c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</row>
    <row r="584" spans="1:49" ht="15.75" customHeight="1" x14ac:dyDescent="0.25">
      <c r="A584" s="106"/>
      <c r="B584" s="111"/>
      <c r="C584" s="114"/>
      <c r="D584" s="114"/>
      <c r="E584" s="117"/>
      <c r="F584" s="109"/>
      <c r="G584" s="121"/>
      <c r="H584" s="99"/>
      <c r="I584" s="99" t="s">
        <v>19</v>
      </c>
      <c r="J584" s="12" t="s">
        <v>562</v>
      </c>
      <c r="K584" s="13" t="s">
        <v>469</v>
      </c>
      <c r="L584" s="14">
        <v>228</v>
      </c>
      <c r="M584" s="14">
        <v>228</v>
      </c>
      <c r="N584" s="12" t="s">
        <v>554</v>
      </c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</row>
    <row r="585" spans="1:49" ht="15.75" customHeight="1" x14ac:dyDescent="0.25">
      <c r="A585" s="106"/>
      <c r="B585" s="111"/>
      <c r="C585" s="114"/>
      <c r="D585" s="114"/>
      <c r="E585" s="117"/>
      <c r="F585" s="109"/>
      <c r="G585" s="121"/>
      <c r="H585" s="99"/>
      <c r="I585" s="99"/>
      <c r="J585" s="12" t="s">
        <v>559</v>
      </c>
      <c r="K585" s="13" t="s">
        <v>560</v>
      </c>
      <c r="L585" s="14">
        <v>551</v>
      </c>
      <c r="M585" s="14">
        <v>551</v>
      </c>
      <c r="N585" s="12" t="s">
        <v>560</v>
      </c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</row>
    <row r="586" spans="1:49" ht="15.75" customHeight="1" x14ac:dyDescent="0.25">
      <c r="A586" s="106"/>
      <c r="B586" s="111"/>
      <c r="C586" s="114"/>
      <c r="D586" s="114"/>
      <c r="E586" s="117"/>
      <c r="F586" s="109"/>
      <c r="G586" s="121"/>
      <c r="H586" s="99"/>
      <c r="I586" s="99"/>
      <c r="J586" s="12" t="s">
        <v>462</v>
      </c>
      <c r="K586" s="13" t="s">
        <v>436</v>
      </c>
      <c r="L586" s="14">
        <v>76</v>
      </c>
      <c r="M586" s="14">
        <v>76</v>
      </c>
      <c r="N586" s="12" t="s">
        <v>457</v>
      </c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</row>
    <row r="587" spans="1:49" ht="15.75" customHeight="1" x14ac:dyDescent="0.25">
      <c r="A587" s="106"/>
      <c r="B587" s="111"/>
      <c r="C587" s="114"/>
      <c r="D587" s="114"/>
      <c r="E587" s="117"/>
      <c r="F587" s="109"/>
      <c r="G587" s="121"/>
      <c r="H587" s="99"/>
      <c r="I587" s="99"/>
      <c r="J587" s="12" t="s">
        <v>680</v>
      </c>
      <c r="K587" s="13" t="s">
        <v>681</v>
      </c>
      <c r="L587" s="14">
        <v>76</v>
      </c>
      <c r="M587" s="14">
        <v>76</v>
      </c>
      <c r="N587" s="12" t="s">
        <v>700</v>
      </c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</row>
    <row r="588" spans="1:49" ht="15.75" customHeight="1" x14ac:dyDescent="0.25">
      <c r="A588" s="106"/>
      <c r="B588" s="111"/>
      <c r="C588" s="114"/>
      <c r="D588" s="114"/>
      <c r="E588" s="117"/>
      <c r="F588" s="109"/>
      <c r="G588" s="121"/>
      <c r="H588" s="99"/>
      <c r="I588" s="99"/>
      <c r="J588" s="12" t="s">
        <v>705</v>
      </c>
      <c r="K588" s="13" t="s">
        <v>554</v>
      </c>
      <c r="L588" s="14">
        <v>380</v>
      </c>
      <c r="M588" s="14">
        <v>380</v>
      </c>
      <c r="N588" s="12" t="s">
        <v>638</v>
      </c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</row>
    <row r="589" spans="1:49" ht="15.75" customHeight="1" x14ac:dyDescent="0.25">
      <c r="A589" s="106"/>
      <c r="B589" s="111"/>
      <c r="C589" s="114"/>
      <c r="D589" s="114"/>
      <c r="E589" s="117"/>
      <c r="F589" s="109"/>
      <c r="G589" s="121"/>
      <c r="H589" s="99"/>
      <c r="I589" s="99"/>
      <c r="J589" s="12"/>
      <c r="K589" s="13"/>
      <c r="L589" s="14">
        <v>228</v>
      </c>
      <c r="M589" s="14">
        <v>228</v>
      </c>
      <c r="N589" s="12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</row>
    <row r="590" spans="1:49" ht="15.75" customHeight="1" x14ac:dyDescent="0.25">
      <c r="A590" s="106"/>
      <c r="B590" s="111"/>
      <c r="C590" s="114"/>
      <c r="D590" s="114"/>
      <c r="E590" s="117"/>
      <c r="F590" s="109"/>
      <c r="G590" s="121"/>
      <c r="H590" s="99"/>
      <c r="I590" s="99"/>
      <c r="J590" s="12"/>
      <c r="K590" s="13"/>
      <c r="L590" s="14">
        <v>131</v>
      </c>
      <c r="M590" s="14">
        <v>131</v>
      </c>
      <c r="N590" s="12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</row>
    <row r="591" spans="1:49" ht="16.5" customHeight="1" x14ac:dyDescent="0.25">
      <c r="A591" s="106"/>
      <c r="B591" s="111"/>
      <c r="C591" s="114"/>
      <c r="D591" s="114"/>
      <c r="E591" s="117"/>
      <c r="F591" s="109"/>
      <c r="G591" s="121"/>
      <c r="H591" s="99"/>
      <c r="I591" s="99"/>
      <c r="J591" s="12" t="s">
        <v>813</v>
      </c>
      <c r="K591" s="13" t="s">
        <v>542</v>
      </c>
      <c r="L591" s="14">
        <v>70</v>
      </c>
      <c r="M591" s="14">
        <v>70</v>
      </c>
      <c r="N591" s="12" t="s">
        <v>638</v>
      </c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</row>
    <row r="592" spans="1:49" ht="15.75" customHeight="1" x14ac:dyDescent="0.25">
      <c r="A592" s="106"/>
      <c r="B592" s="111"/>
      <c r="C592" s="114"/>
      <c r="D592" s="114"/>
      <c r="E592" s="117"/>
      <c r="F592" s="109"/>
      <c r="G592" s="121"/>
      <c r="H592" s="99"/>
      <c r="I592" s="99"/>
      <c r="J592" s="12" t="s">
        <v>814</v>
      </c>
      <c r="K592" s="13" t="s">
        <v>530</v>
      </c>
      <c r="L592" s="14">
        <v>290</v>
      </c>
      <c r="M592" s="14">
        <v>290</v>
      </c>
      <c r="N592" s="12" t="s">
        <v>638</v>
      </c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</row>
    <row r="593" spans="1:49" ht="15.75" customHeight="1" x14ac:dyDescent="0.25">
      <c r="A593" s="106"/>
      <c r="B593" s="111"/>
      <c r="C593" s="114"/>
      <c r="D593" s="114"/>
      <c r="E593" s="117"/>
      <c r="F593" s="109"/>
      <c r="G593" s="121"/>
      <c r="H593" s="99"/>
      <c r="I593" s="99"/>
      <c r="J593" s="12" t="s">
        <v>815</v>
      </c>
      <c r="K593" s="13" t="s">
        <v>542</v>
      </c>
      <c r="L593" s="14">
        <v>468</v>
      </c>
      <c r="M593" s="14">
        <v>468</v>
      </c>
      <c r="N593" s="12" t="s">
        <v>638</v>
      </c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</row>
    <row r="594" spans="1:49" ht="15.75" customHeight="1" x14ac:dyDescent="0.25">
      <c r="A594" s="106"/>
      <c r="B594" s="111"/>
      <c r="C594" s="114"/>
      <c r="D594" s="114"/>
      <c r="E594" s="117"/>
      <c r="F594" s="109"/>
      <c r="G594" s="121"/>
      <c r="H594" s="99"/>
      <c r="I594" s="99"/>
      <c r="J594" s="12" t="s">
        <v>817</v>
      </c>
      <c r="K594" s="13" t="s">
        <v>549</v>
      </c>
      <c r="L594" s="14">
        <v>152</v>
      </c>
      <c r="M594" s="14">
        <v>152</v>
      </c>
      <c r="N594" s="12" t="s">
        <v>638</v>
      </c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</row>
    <row r="595" spans="1:49" ht="15.75" customHeight="1" x14ac:dyDescent="0.25">
      <c r="A595" s="106"/>
      <c r="B595" s="111"/>
      <c r="C595" s="114"/>
      <c r="D595" s="114"/>
      <c r="E595" s="117"/>
      <c r="F595" s="109"/>
      <c r="G595" s="121"/>
      <c r="H595" s="99"/>
      <c r="I595" s="99"/>
      <c r="J595" s="12" t="s">
        <v>768</v>
      </c>
      <c r="K595" s="13" t="s">
        <v>645</v>
      </c>
      <c r="L595" s="14">
        <v>55</v>
      </c>
      <c r="M595" s="14">
        <v>55</v>
      </c>
      <c r="N595" s="12" t="s">
        <v>822</v>
      </c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</row>
    <row r="596" spans="1:49" ht="15.75" customHeight="1" x14ac:dyDescent="0.25">
      <c r="A596" s="106"/>
      <c r="B596" s="111"/>
      <c r="C596" s="114"/>
      <c r="D596" s="114"/>
      <c r="E596" s="117"/>
      <c r="F596" s="109"/>
      <c r="G596" s="121"/>
      <c r="H596" s="99"/>
      <c r="I596" s="99"/>
      <c r="J596" s="12" t="s">
        <v>767</v>
      </c>
      <c r="K596" s="13" t="s">
        <v>645</v>
      </c>
      <c r="L596" s="14">
        <v>228</v>
      </c>
      <c r="M596" s="14">
        <v>228</v>
      </c>
      <c r="N596" s="12" t="s">
        <v>822</v>
      </c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</row>
    <row r="597" spans="1:49" ht="15.75" customHeight="1" x14ac:dyDescent="0.25">
      <c r="A597" s="106"/>
      <c r="B597" s="111"/>
      <c r="C597" s="114"/>
      <c r="D597" s="114"/>
      <c r="E597" s="117"/>
      <c r="F597" s="109"/>
      <c r="G597" s="121"/>
      <c r="H597" s="99"/>
      <c r="I597" s="99"/>
      <c r="J597" s="12" t="s">
        <v>843</v>
      </c>
      <c r="K597" s="13" t="s">
        <v>786</v>
      </c>
      <c r="L597" s="14">
        <v>55</v>
      </c>
      <c r="M597" s="14">
        <v>55</v>
      </c>
      <c r="N597" s="12" t="s">
        <v>846</v>
      </c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</row>
    <row r="598" spans="1:49" ht="15.75" customHeight="1" x14ac:dyDescent="0.25">
      <c r="A598" s="106"/>
      <c r="B598" s="111"/>
      <c r="C598" s="114"/>
      <c r="D598" s="114"/>
      <c r="E598" s="117"/>
      <c r="F598" s="109"/>
      <c r="G598" s="121"/>
      <c r="H598" s="99"/>
      <c r="I598" s="99"/>
      <c r="J598" s="12" t="s">
        <v>837</v>
      </c>
      <c r="K598" s="13" t="s">
        <v>700</v>
      </c>
      <c r="L598" s="14">
        <v>76</v>
      </c>
      <c r="M598" s="14">
        <v>76</v>
      </c>
      <c r="N598" s="12" t="s">
        <v>846</v>
      </c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</row>
    <row r="599" spans="1:49" ht="15.75" customHeight="1" x14ac:dyDescent="0.25">
      <c r="A599" s="106"/>
      <c r="B599" s="111"/>
      <c r="C599" s="114"/>
      <c r="D599" s="114"/>
      <c r="E599" s="117"/>
      <c r="F599" s="109"/>
      <c r="G599" s="121"/>
      <c r="H599" s="99"/>
      <c r="I599" s="99"/>
      <c r="J599" s="12" t="s">
        <v>898</v>
      </c>
      <c r="K599" s="13" t="s">
        <v>874</v>
      </c>
      <c r="L599" s="14">
        <v>76</v>
      </c>
      <c r="M599" s="14">
        <v>76</v>
      </c>
      <c r="N599" s="12" t="s">
        <v>909</v>
      </c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</row>
    <row r="600" spans="1:49" ht="15.75" customHeight="1" x14ac:dyDescent="0.25">
      <c r="A600" s="106"/>
      <c r="B600" s="111"/>
      <c r="C600" s="114"/>
      <c r="D600" s="114"/>
      <c r="E600" s="117"/>
      <c r="F600" s="109"/>
      <c r="G600" s="121"/>
      <c r="H600" s="99"/>
      <c r="I600" s="99"/>
      <c r="J600" s="12" t="s">
        <v>897</v>
      </c>
      <c r="K600" s="13" t="s">
        <v>846</v>
      </c>
      <c r="L600" s="14">
        <v>76</v>
      </c>
      <c r="M600" s="14">
        <v>76</v>
      </c>
      <c r="N600" s="12" t="s">
        <v>909</v>
      </c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</row>
    <row r="601" spans="1:49" ht="15.75" customHeight="1" x14ac:dyDescent="0.25">
      <c r="A601" s="106"/>
      <c r="B601" s="111"/>
      <c r="C601" s="114"/>
      <c r="D601" s="114"/>
      <c r="E601" s="117"/>
      <c r="F601" s="109"/>
      <c r="G601" s="121"/>
      <c r="H601" s="99"/>
      <c r="I601" s="99"/>
      <c r="J601" s="12"/>
      <c r="K601" s="12"/>
      <c r="L601" s="12"/>
      <c r="M601" s="14"/>
      <c r="N601" s="12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</row>
    <row r="602" spans="1:49" ht="15.75" customHeight="1" x14ac:dyDescent="0.25">
      <c r="A602" s="106"/>
      <c r="B602" s="111"/>
      <c r="C602" s="114"/>
      <c r="D602" s="114"/>
      <c r="E602" s="117"/>
      <c r="F602" s="109"/>
      <c r="G602" s="121"/>
      <c r="H602" s="99"/>
      <c r="I602" s="99"/>
      <c r="J602" s="12"/>
      <c r="K602" s="12"/>
      <c r="L602" s="12"/>
      <c r="M602" s="14"/>
      <c r="N602" s="12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</row>
    <row r="603" spans="1:49" ht="15.75" customHeight="1" x14ac:dyDescent="0.25">
      <c r="A603" s="106"/>
      <c r="B603" s="111"/>
      <c r="C603" s="114"/>
      <c r="D603" s="114"/>
      <c r="E603" s="117"/>
      <c r="F603" s="109"/>
      <c r="G603" s="121"/>
      <c r="H603" s="99"/>
      <c r="I603" s="99"/>
      <c r="J603" s="12" t="s">
        <v>854</v>
      </c>
      <c r="K603" s="13" t="s">
        <v>826</v>
      </c>
      <c r="L603" s="14">
        <v>152</v>
      </c>
      <c r="M603" s="14">
        <v>152</v>
      </c>
      <c r="N603" s="12" t="s">
        <v>905</v>
      </c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</row>
    <row r="604" spans="1:49" ht="15.75" customHeight="1" x14ac:dyDescent="0.25">
      <c r="A604" s="106"/>
      <c r="B604" s="111"/>
      <c r="C604" s="114"/>
      <c r="D604" s="114"/>
      <c r="E604" s="117"/>
      <c r="F604" s="109"/>
      <c r="G604" s="121"/>
      <c r="H604" s="99"/>
      <c r="I604" s="99" t="s">
        <v>10</v>
      </c>
      <c r="J604" s="13" t="s">
        <v>998</v>
      </c>
      <c r="K604" s="17" t="s">
        <v>967</v>
      </c>
      <c r="L604" s="14">
        <v>152</v>
      </c>
      <c r="M604" s="14">
        <v>152</v>
      </c>
      <c r="N604" s="14" t="s">
        <v>1024</v>
      </c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</row>
    <row r="605" spans="1:49" ht="15.75" customHeight="1" x14ac:dyDescent="0.25">
      <c r="A605" s="106"/>
      <c r="B605" s="111"/>
      <c r="C605" s="114"/>
      <c r="D605" s="114"/>
      <c r="E605" s="117"/>
      <c r="F605" s="109"/>
      <c r="G605" s="121"/>
      <c r="H605" s="99"/>
      <c r="I605" s="99"/>
      <c r="J605" s="13">
        <v>462416921</v>
      </c>
      <c r="K605" s="17" t="s">
        <v>1035</v>
      </c>
      <c r="L605" s="14">
        <v>152</v>
      </c>
      <c r="M605" s="14">
        <v>152</v>
      </c>
      <c r="N605" s="14" t="s">
        <v>1128</v>
      </c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</row>
    <row r="606" spans="1:49" ht="15.75" customHeight="1" x14ac:dyDescent="0.25">
      <c r="A606" s="106"/>
      <c r="B606" s="111"/>
      <c r="C606" s="114"/>
      <c r="D606" s="114"/>
      <c r="E606" s="117"/>
      <c r="F606" s="109"/>
      <c r="G606" s="121"/>
      <c r="H606" s="99"/>
      <c r="I606" s="99"/>
      <c r="J606" s="13" t="s">
        <v>1092</v>
      </c>
      <c r="K606" s="17" t="s">
        <v>1024</v>
      </c>
      <c r="L606" s="14">
        <v>110</v>
      </c>
      <c r="M606" s="14">
        <v>110</v>
      </c>
      <c r="N606" s="14" t="s">
        <v>1091</v>
      </c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</row>
    <row r="607" spans="1:49" ht="15.75" customHeight="1" x14ac:dyDescent="0.25">
      <c r="A607" s="106"/>
      <c r="B607" s="111"/>
      <c r="C607" s="114"/>
      <c r="D607" s="114"/>
      <c r="E607" s="117"/>
      <c r="F607" s="109"/>
      <c r="G607" s="121"/>
      <c r="H607" s="99"/>
      <c r="I607" s="99"/>
      <c r="J607" s="13" t="s">
        <v>1081</v>
      </c>
      <c r="K607" s="17" t="s">
        <v>1077</v>
      </c>
      <c r="L607" s="14">
        <v>120</v>
      </c>
      <c r="M607" s="14">
        <v>120</v>
      </c>
      <c r="N607" s="14" t="s">
        <v>1128</v>
      </c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</row>
    <row r="608" spans="1:49" ht="15.75" customHeight="1" x14ac:dyDescent="0.25">
      <c r="A608" s="106"/>
      <c r="B608" s="111"/>
      <c r="C608" s="114"/>
      <c r="D608" s="114"/>
      <c r="E608" s="117"/>
      <c r="F608" s="109"/>
      <c r="G608" s="121"/>
      <c r="H608" s="99"/>
      <c r="I608" s="99"/>
      <c r="J608" s="13" t="s">
        <v>1080</v>
      </c>
      <c r="K608" s="17" t="s">
        <v>1078</v>
      </c>
      <c r="L608" s="14">
        <v>76</v>
      </c>
      <c r="M608" s="14">
        <v>76</v>
      </c>
      <c r="N608" s="14" t="s">
        <v>1128</v>
      </c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</row>
    <row r="609" spans="1:49" ht="15.75" customHeight="1" x14ac:dyDescent="0.25">
      <c r="A609" s="106"/>
      <c r="B609" s="111"/>
      <c r="C609" s="114"/>
      <c r="D609" s="114"/>
      <c r="E609" s="117"/>
      <c r="F609" s="109"/>
      <c r="G609" s="121"/>
      <c r="H609" s="99"/>
      <c r="I609" s="99"/>
      <c r="J609" s="13" t="s">
        <v>1083</v>
      </c>
      <c r="K609" s="17" t="s">
        <v>1057</v>
      </c>
      <c r="L609" s="14">
        <v>152</v>
      </c>
      <c r="M609" s="14">
        <v>152</v>
      </c>
      <c r="N609" s="14" t="s">
        <v>1091</v>
      </c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</row>
    <row r="610" spans="1:49" ht="15.75" customHeight="1" x14ac:dyDescent="0.25">
      <c r="A610" s="106"/>
      <c r="B610" s="111"/>
      <c r="C610" s="114"/>
      <c r="D610" s="114"/>
      <c r="E610" s="117"/>
      <c r="F610" s="109"/>
      <c r="G610" s="121"/>
      <c r="H610" s="99"/>
      <c r="I610" s="99"/>
      <c r="J610" s="13" t="s">
        <v>1126</v>
      </c>
      <c r="K610" s="17" t="s">
        <v>618</v>
      </c>
      <c r="L610" s="14">
        <v>196</v>
      </c>
      <c r="M610" s="14">
        <v>196</v>
      </c>
      <c r="N610" s="14" t="s">
        <v>1217</v>
      </c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</row>
    <row r="611" spans="1:49" ht="15.75" customHeight="1" x14ac:dyDescent="0.25">
      <c r="A611" s="106"/>
      <c r="B611" s="111"/>
      <c r="C611" s="114"/>
      <c r="D611" s="114"/>
      <c r="E611" s="117"/>
      <c r="F611" s="109"/>
      <c r="G611" s="121"/>
      <c r="H611" s="99"/>
      <c r="I611" s="99"/>
      <c r="J611" s="13" t="s">
        <v>1148</v>
      </c>
      <c r="K611" s="17" t="s">
        <v>1149</v>
      </c>
      <c r="L611" s="14">
        <v>60</v>
      </c>
      <c r="M611" s="14">
        <v>60</v>
      </c>
      <c r="N611" s="14" t="s">
        <v>1211</v>
      </c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</row>
    <row r="612" spans="1:49" ht="15.75" customHeight="1" x14ac:dyDescent="0.25">
      <c r="A612" s="106"/>
      <c r="B612" s="111"/>
      <c r="C612" s="114"/>
      <c r="D612" s="114"/>
      <c r="E612" s="117"/>
      <c r="F612" s="109"/>
      <c r="G612" s="121"/>
      <c r="H612" s="99"/>
      <c r="I612" s="99"/>
      <c r="J612" s="13" t="s">
        <v>1150</v>
      </c>
      <c r="K612" s="17" t="s">
        <v>1151</v>
      </c>
      <c r="L612" s="14">
        <v>76</v>
      </c>
      <c r="M612" s="14">
        <v>76</v>
      </c>
      <c r="N612" s="14" t="s">
        <v>1219</v>
      </c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</row>
    <row r="613" spans="1:49" ht="15.75" customHeight="1" x14ac:dyDescent="0.25">
      <c r="A613" s="106"/>
      <c r="B613" s="111"/>
      <c r="C613" s="114"/>
      <c r="D613" s="114"/>
      <c r="E613" s="117"/>
      <c r="F613" s="109"/>
      <c r="G613" s="121"/>
      <c r="H613" s="99"/>
      <c r="I613" s="99"/>
      <c r="J613" s="13" t="s">
        <v>1221</v>
      </c>
      <c r="K613" s="17" t="s">
        <v>1219</v>
      </c>
      <c r="L613" s="14">
        <v>60</v>
      </c>
      <c r="M613" s="14">
        <v>60</v>
      </c>
      <c r="N613" s="14" t="s">
        <v>1225</v>
      </c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</row>
    <row r="614" spans="1:49" ht="15.75" customHeight="1" x14ac:dyDescent="0.25">
      <c r="A614" s="106"/>
      <c r="B614" s="111"/>
      <c r="C614" s="114"/>
      <c r="D614" s="114"/>
      <c r="E614" s="117"/>
      <c r="F614" s="109"/>
      <c r="G614" s="121"/>
      <c r="H614" s="99"/>
      <c r="I614" s="99"/>
      <c r="J614" s="13" t="s">
        <v>1180</v>
      </c>
      <c r="K614" s="17" t="s">
        <v>1143</v>
      </c>
      <c r="L614" s="14">
        <v>207</v>
      </c>
      <c r="M614" s="14">
        <v>207</v>
      </c>
      <c r="N614" s="14" t="s">
        <v>1209</v>
      </c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</row>
    <row r="615" spans="1:49" ht="15.75" customHeight="1" x14ac:dyDescent="0.25">
      <c r="A615" s="106"/>
      <c r="B615" s="111"/>
      <c r="C615" s="114"/>
      <c r="D615" s="114"/>
      <c r="E615" s="117"/>
      <c r="F615" s="109"/>
      <c r="G615" s="121"/>
      <c r="H615" s="99"/>
      <c r="I615" s="99"/>
      <c r="J615" s="13" t="s">
        <v>1220</v>
      </c>
      <c r="K615" s="17" t="s">
        <v>1219</v>
      </c>
      <c r="L615" s="14">
        <v>76</v>
      </c>
      <c r="M615" s="14">
        <v>76</v>
      </c>
      <c r="N615" s="14" t="s">
        <v>1225</v>
      </c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</row>
    <row r="616" spans="1:49" ht="15.75" customHeight="1" x14ac:dyDescent="0.25">
      <c r="A616" s="106"/>
      <c r="B616" s="111"/>
      <c r="C616" s="114"/>
      <c r="D616" s="114"/>
      <c r="E616" s="117"/>
      <c r="F616" s="109"/>
      <c r="G616" s="121"/>
      <c r="H616" s="99"/>
      <c r="I616" s="99"/>
      <c r="J616" s="13" t="s">
        <v>1199</v>
      </c>
      <c r="K616" s="17" t="s">
        <v>1152</v>
      </c>
      <c r="L616" s="14">
        <v>152</v>
      </c>
      <c r="M616" s="14">
        <v>152</v>
      </c>
      <c r="N616" s="14" t="s">
        <v>1209</v>
      </c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</row>
    <row r="617" spans="1:49" ht="15.75" customHeight="1" x14ac:dyDescent="0.25">
      <c r="A617" s="106"/>
      <c r="B617" s="111"/>
      <c r="C617" s="114"/>
      <c r="D617" s="114"/>
      <c r="E617" s="117"/>
      <c r="F617" s="109"/>
      <c r="G617" s="121"/>
      <c r="H617" s="99"/>
      <c r="I617" s="99"/>
      <c r="J617" s="13" t="s">
        <v>1145</v>
      </c>
      <c r="K617" s="17" t="s">
        <v>1066</v>
      </c>
      <c r="L617" s="14">
        <v>55</v>
      </c>
      <c r="M617" s="14">
        <v>55</v>
      </c>
      <c r="N617" s="14" t="s">
        <v>1111</v>
      </c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</row>
    <row r="618" spans="1:49" ht="15.75" customHeight="1" x14ac:dyDescent="0.25">
      <c r="A618" s="106"/>
      <c r="B618" s="111"/>
      <c r="C618" s="114"/>
      <c r="D618" s="114"/>
      <c r="E618" s="117"/>
      <c r="F618" s="109"/>
      <c r="G618" s="121"/>
      <c r="H618" s="99"/>
      <c r="I618" s="99"/>
      <c r="J618" s="13" t="s">
        <v>1392</v>
      </c>
      <c r="K618" s="17" t="s">
        <v>1354</v>
      </c>
      <c r="L618" s="14">
        <v>60</v>
      </c>
      <c r="M618" s="14">
        <v>60</v>
      </c>
      <c r="N618" s="14" t="s">
        <v>1407</v>
      </c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</row>
    <row r="619" spans="1:49" ht="15.75" customHeight="1" x14ac:dyDescent="0.25">
      <c r="A619" s="106"/>
      <c r="B619" s="111"/>
      <c r="C619" s="114"/>
      <c r="D619" s="114"/>
      <c r="E619" s="117"/>
      <c r="F619" s="109"/>
      <c r="G619" s="121"/>
      <c r="H619" s="99"/>
      <c r="I619" s="99"/>
      <c r="J619" s="13" t="s">
        <v>1260</v>
      </c>
      <c r="K619" s="17" t="s">
        <v>1250</v>
      </c>
      <c r="L619" s="14">
        <v>240</v>
      </c>
      <c r="M619" s="14">
        <v>240</v>
      </c>
      <c r="N619" s="14" t="s">
        <v>1293</v>
      </c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</row>
    <row r="620" spans="1:49" ht="15.75" customHeight="1" x14ac:dyDescent="0.25">
      <c r="A620" s="106"/>
      <c r="B620" s="111"/>
      <c r="C620" s="114"/>
      <c r="D620" s="114"/>
      <c r="E620" s="117"/>
      <c r="F620" s="109"/>
      <c r="G620" s="121"/>
      <c r="H620" s="99"/>
      <c r="I620" s="99"/>
      <c r="J620" s="13" t="s">
        <v>1262</v>
      </c>
      <c r="K620" s="17" t="s">
        <v>1259</v>
      </c>
      <c r="L620" s="14">
        <v>152</v>
      </c>
      <c r="M620" s="14">
        <v>152</v>
      </c>
      <c r="N620" s="14" t="s">
        <v>1293</v>
      </c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</row>
    <row r="621" spans="1:49" ht="15.75" customHeight="1" x14ac:dyDescent="0.25">
      <c r="A621" s="106"/>
      <c r="B621" s="111"/>
      <c r="C621" s="114"/>
      <c r="D621" s="114"/>
      <c r="E621" s="117"/>
      <c r="F621" s="109"/>
      <c r="G621" s="121"/>
      <c r="H621" s="99"/>
      <c r="I621" s="99"/>
      <c r="J621" s="13" t="s">
        <v>1248</v>
      </c>
      <c r="K621" s="17" t="s">
        <v>1209</v>
      </c>
      <c r="L621" s="14">
        <v>240</v>
      </c>
      <c r="M621" s="14">
        <v>240</v>
      </c>
      <c r="N621" s="14" t="s">
        <v>1257</v>
      </c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</row>
    <row r="622" spans="1:49" ht="15.75" customHeight="1" x14ac:dyDescent="0.25">
      <c r="A622" s="106"/>
      <c r="B622" s="111"/>
      <c r="C622" s="114"/>
      <c r="D622" s="114"/>
      <c r="E622" s="117"/>
      <c r="F622" s="109"/>
      <c r="G622" s="121"/>
      <c r="H622" s="99"/>
      <c r="I622" s="99"/>
      <c r="J622" s="13" t="s">
        <v>1263</v>
      </c>
      <c r="K622" s="17" t="s">
        <v>1264</v>
      </c>
      <c r="L622" s="14">
        <v>152</v>
      </c>
      <c r="M622" s="14">
        <v>152</v>
      </c>
      <c r="N622" s="14" t="s">
        <v>1293</v>
      </c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</row>
    <row r="623" spans="1:49" ht="15.75" customHeight="1" x14ac:dyDescent="0.25">
      <c r="A623" s="106"/>
      <c r="B623" s="111"/>
      <c r="C623" s="114"/>
      <c r="D623" s="114"/>
      <c r="E623" s="117"/>
      <c r="F623" s="109"/>
      <c r="G623" s="121"/>
      <c r="H623" s="99"/>
      <c r="I623" s="99"/>
      <c r="J623" s="13" t="s">
        <v>1340</v>
      </c>
      <c r="K623" s="17" t="s">
        <v>1299</v>
      </c>
      <c r="L623" s="14">
        <v>152</v>
      </c>
      <c r="M623" s="14">
        <v>152</v>
      </c>
      <c r="N623" s="14" t="s">
        <v>1372</v>
      </c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</row>
    <row r="624" spans="1:49" ht="15.75" customHeight="1" x14ac:dyDescent="0.25">
      <c r="A624" s="106"/>
      <c r="B624" s="111"/>
      <c r="C624" s="114"/>
      <c r="D624" s="114"/>
      <c r="E624" s="117"/>
      <c r="F624" s="109"/>
      <c r="G624" s="121"/>
      <c r="H624" s="99"/>
      <c r="I624" s="99"/>
      <c r="J624" s="13"/>
      <c r="K624" s="17"/>
      <c r="L624" s="14"/>
      <c r="M624" s="14"/>
      <c r="N624" s="14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</row>
    <row r="625" spans="1:49" ht="15.75" customHeight="1" x14ac:dyDescent="0.25">
      <c r="A625" s="106"/>
      <c r="B625" s="111"/>
      <c r="C625" s="114"/>
      <c r="D625" s="114"/>
      <c r="E625" s="117"/>
      <c r="F625" s="109"/>
      <c r="G625" s="121"/>
      <c r="H625" s="99"/>
      <c r="I625" s="99"/>
      <c r="J625" s="13" t="s">
        <v>1419</v>
      </c>
      <c r="K625" s="17" t="s">
        <v>1396</v>
      </c>
      <c r="L625" s="14">
        <v>60</v>
      </c>
      <c r="M625" s="14">
        <v>60</v>
      </c>
      <c r="N625" s="14" t="s">
        <v>1427</v>
      </c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</row>
    <row r="626" spans="1:49" ht="14.25" customHeight="1" x14ac:dyDescent="0.25">
      <c r="A626" s="106"/>
      <c r="B626" s="111"/>
      <c r="C626" s="114"/>
      <c r="D626" s="114"/>
      <c r="E626" s="117"/>
      <c r="F626" s="109"/>
      <c r="G626" s="121"/>
      <c r="H626" s="99"/>
      <c r="I626" s="99"/>
      <c r="J626" s="13" t="s">
        <v>1268</v>
      </c>
      <c r="K626" s="17" t="s">
        <v>1215</v>
      </c>
      <c r="L626" s="14">
        <v>240</v>
      </c>
      <c r="M626" s="14">
        <v>240</v>
      </c>
      <c r="N626" s="14" t="s">
        <v>1257</v>
      </c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</row>
    <row r="627" spans="1:49" ht="15.75" customHeight="1" x14ac:dyDescent="0.25">
      <c r="A627" s="106"/>
      <c r="B627" s="111"/>
      <c r="C627" s="114"/>
      <c r="D627" s="114"/>
      <c r="E627" s="117"/>
      <c r="F627" s="109"/>
      <c r="G627" s="121"/>
      <c r="H627" s="99"/>
      <c r="I627" s="99"/>
      <c r="J627" s="13" t="s">
        <v>991</v>
      </c>
      <c r="K627" s="17" t="s">
        <v>992</v>
      </c>
      <c r="L627" s="14">
        <v>110</v>
      </c>
      <c r="M627" s="14">
        <v>110</v>
      </c>
      <c r="N627" s="14" t="s">
        <v>1024</v>
      </c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</row>
    <row r="628" spans="1:49" ht="16.5" customHeight="1" x14ac:dyDescent="0.25">
      <c r="A628" s="106"/>
      <c r="B628" s="111"/>
      <c r="C628" s="114"/>
      <c r="D628" s="114"/>
      <c r="E628" s="117"/>
      <c r="F628" s="109"/>
      <c r="G628" s="121"/>
      <c r="H628" s="99"/>
      <c r="I628" s="99" t="s">
        <v>20</v>
      </c>
      <c r="J628" s="12" t="s">
        <v>1474</v>
      </c>
      <c r="K628" s="13" t="s">
        <v>1427</v>
      </c>
      <c r="L628" s="14">
        <v>76</v>
      </c>
      <c r="M628" s="15">
        <v>76</v>
      </c>
      <c r="N628" s="12" t="s">
        <v>1482</v>
      </c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</row>
    <row r="629" spans="1:49" ht="16.5" customHeight="1" x14ac:dyDescent="0.25">
      <c r="A629" s="106"/>
      <c r="B629" s="111"/>
      <c r="C629" s="114"/>
      <c r="D629" s="114"/>
      <c r="E629" s="117"/>
      <c r="F629" s="109"/>
      <c r="G629" s="121"/>
      <c r="H629" s="99"/>
      <c r="I629" s="99"/>
      <c r="J629" s="12" t="s">
        <v>1533</v>
      </c>
      <c r="K629" s="13" t="s">
        <v>1532</v>
      </c>
      <c r="L629" s="14">
        <v>60</v>
      </c>
      <c r="M629" s="15">
        <v>60</v>
      </c>
      <c r="N629" s="12" t="s">
        <v>1537</v>
      </c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</row>
    <row r="630" spans="1:49" ht="15.75" customHeight="1" x14ac:dyDescent="0.25">
      <c r="A630" s="106"/>
      <c r="B630" s="111"/>
      <c r="C630" s="114"/>
      <c r="D630" s="114"/>
      <c r="E630" s="117"/>
      <c r="F630" s="109"/>
      <c r="G630" s="121"/>
      <c r="H630" s="99"/>
      <c r="I630" s="99"/>
      <c r="J630" s="12" t="s">
        <v>1490</v>
      </c>
      <c r="K630" s="13" t="s">
        <v>1482</v>
      </c>
      <c r="L630" s="14">
        <v>76</v>
      </c>
      <c r="M630" s="15">
        <v>76</v>
      </c>
      <c r="N630" s="12" t="s">
        <v>1536</v>
      </c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</row>
    <row r="631" spans="1:49" ht="15.75" customHeight="1" x14ac:dyDescent="0.25">
      <c r="A631" s="106"/>
      <c r="B631" s="111"/>
      <c r="C631" s="114"/>
      <c r="D631" s="114"/>
      <c r="E631" s="117"/>
      <c r="F631" s="109"/>
      <c r="G631" s="121"/>
      <c r="H631" s="99"/>
      <c r="I631" s="99"/>
      <c r="J631" s="12" t="s">
        <v>1552</v>
      </c>
      <c r="K631" s="13" t="s">
        <v>1515</v>
      </c>
      <c r="L631" s="14">
        <v>131</v>
      </c>
      <c r="M631" s="15">
        <v>131</v>
      </c>
      <c r="N631" s="12" t="s">
        <v>1565</v>
      </c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</row>
    <row r="632" spans="1:49" ht="15.75" customHeight="1" x14ac:dyDescent="0.25">
      <c r="A632" s="106"/>
      <c r="B632" s="111"/>
      <c r="C632" s="114"/>
      <c r="D632" s="114"/>
      <c r="E632" s="117"/>
      <c r="F632" s="109"/>
      <c r="G632" s="121"/>
      <c r="H632" s="99"/>
      <c r="I632" s="99"/>
      <c r="J632" s="12" t="s">
        <v>1563</v>
      </c>
      <c r="K632" s="13" t="s">
        <v>1540</v>
      </c>
      <c r="L632" s="14">
        <v>76</v>
      </c>
      <c r="M632" s="15">
        <v>76</v>
      </c>
      <c r="N632" s="12" t="s">
        <v>1567</v>
      </c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</row>
    <row r="633" spans="1:49" ht="15.75" customHeight="1" x14ac:dyDescent="0.25">
      <c r="A633" s="106"/>
      <c r="B633" s="111"/>
      <c r="C633" s="114"/>
      <c r="D633" s="114"/>
      <c r="E633" s="117"/>
      <c r="F633" s="109"/>
      <c r="G633" s="121"/>
      <c r="H633" s="99"/>
      <c r="I633" s="99"/>
      <c r="J633" s="12" t="s">
        <v>1569</v>
      </c>
      <c r="K633" s="13" t="s">
        <v>1537</v>
      </c>
      <c r="L633" s="14">
        <v>76</v>
      </c>
      <c r="M633" s="15">
        <v>76</v>
      </c>
      <c r="N633" s="12" t="s">
        <v>1586</v>
      </c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</row>
    <row r="634" spans="1:49" ht="15.75" customHeight="1" x14ac:dyDescent="0.25">
      <c r="A634" s="106"/>
      <c r="B634" s="111"/>
      <c r="C634" s="114"/>
      <c r="D634" s="114"/>
      <c r="E634" s="117"/>
      <c r="F634" s="109"/>
      <c r="G634" s="121"/>
      <c r="H634" s="99"/>
      <c r="I634" s="99"/>
      <c r="J634" s="12" t="s">
        <v>1531</v>
      </c>
      <c r="K634" s="13" t="s">
        <v>1530</v>
      </c>
      <c r="L634" s="14">
        <v>76</v>
      </c>
      <c r="M634" s="15">
        <v>76</v>
      </c>
      <c r="N634" s="12" t="s">
        <v>1537</v>
      </c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</row>
    <row r="635" spans="1:49" ht="15.75" customHeight="1" x14ac:dyDescent="0.25">
      <c r="A635" s="106"/>
      <c r="B635" s="111"/>
      <c r="C635" s="114"/>
      <c r="D635" s="114"/>
      <c r="E635" s="117"/>
      <c r="F635" s="109"/>
      <c r="G635" s="121"/>
      <c r="H635" s="99"/>
      <c r="I635" s="99"/>
      <c r="J635" s="12" t="s">
        <v>1619</v>
      </c>
      <c r="K635" s="13" t="s">
        <v>1598</v>
      </c>
      <c r="L635" s="14">
        <v>76</v>
      </c>
      <c r="M635" s="15">
        <v>76</v>
      </c>
      <c r="N635" s="12" t="s">
        <v>1652</v>
      </c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</row>
    <row r="636" spans="1:49" ht="15.75" customHeight="1" x14ac:dyDescent="0.25">
      <c r="A636" s="106"/>
      <c r="B636" s="111"/>
      <c r="C636" s="114"/>
      <c r="D636" s="114"/>
      <c r="E636" s="117"/>
      <c r="F636" s="109"/>
      <c r="G636" s="121"/>
      <c r="H636" s="99"/>
      <c r="I636" s="99"/>
      <c r="J636" s="12" t="s">
        <v>1529</v>
      </c>
      <c r="K636" s="13" t="s">
        <v>1510</v>
      </c>
      <c r="L636" s="14">
        <v>152</v>
      </c>
      <c r="M636" s="15">
        <v>152</v>
      </c>
      <c r="N636" s="12" t="s">
        <v>1537</v>
      </c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</row>
    <row r="637" spans="1:49" ht="15.75" customHeight="1" x14ac:dyDescent="0.25">
      <c r="A637" s="106"/>
      <c r="B637" s="111"/>
      <c r="C637" s="114"/>
      <c r="D637" s="114"/>
      <c r="E637" s="117"/>
      <c r="F637" s="109"/>
      <c r="G637" s="121"/>
      <c r="H637" s="99"/>
      <c r="I637" s="99"/>
      <c r="J637" s="12" t="s">
        <v>1538</v>
      </c>
      <c r="K637" s="13" t="s">
        <v>1509</v>
      </c>
      <c r="L637" s="14">
        <v>76</v>
      </c>
      <c r="M637" s="15">
        <v>76</v>
      </c>
      <c r="N637" s="12" t="s">
        <v>1537</v>
      </c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</row>
    <row r="638" spans="1:49" ht="15.75" customHeight="1" x14ac:dyDescent="0.25">
      <c r="A638" s="106"/>
      <c r="B638" s="111"/>
      <c r="C638" s="114"/>
      <c r="D638" s="114"/>
      <c r="E638" s="117"/>
      <c r="F638" s="109"/>
      <c r="G638" s="121"/>
      <c r="H638" s="99"/>
      <c r="I638" s="99"/>
      <c r="J638" s="12" t="s">
        <v>1657</v>
      </c>
      <c r="K638" s="13" t="s">
        <v>1658</v>
      </c>
      <c r="L638" s="14">
        <v>76</v>
      </c>
      <c r="M638" s="15">
        <v>76</v>
      </c>
      <c r="N638" s="12" t="s">
        <v>1693</v>
      </c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</row>
    <row r="639" spans="1:49" ht="15.75" customHeight="1" x14ac:dyDescent="0.25">
      <c r="A639" s="106"/>
      <c r="B639" s="111"/>
      <c r="C639" s="114"/>
      <c r="D639" s="114"/>
      <c r="E639" s="117"/>
      <c r="F639" s="109"/>
      <c r="G639" s="121"/>
      <c r="H639" s="99"/>
      <c r="I639" s="99"/>
      <c r="J639" s="12" t="s">
        <v>1656</v>
      </c>
      <c r="K639" s="13" t="s">
        <v>1655</v>
      </c>
      <c r="L639" s="14">
        <v>152</v>
      </c>
      <c r="M639" s="15">
        <v>152</v>
      </c>
      <c r="N639" s="12" t="s">
        <v>1693</v>
      </c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</row>
    <row r="640" spans="1:49" ht="15.75" customHeight="1" x14ac:dyDescent="0.25">
      <c r="A640" s="106"/>
      <c r="B640" s="111"/>
      <c r="C640" s="114"/>
      <c r="D640" s="114"/>
      <c r="E640" s="117"/>
      <c r="F640" s="109"/>
      <c r="G640" s="121"/>
      <c r="H640" s="99"/>
      <c r="I640" s="99"/>
      <c r="J640" s="12" t="s">
        <v>1723</v>
      </c>
      <c r="K640" s="13" t="s">
        <v>1724</v>
      </c>
      <c r="L640" s="14">
        <v>76</v>
      </c>
      <c r="M640" s="15">
        <v>76</v>
      </c>
      <c r="N640" s="12" t="s">
        <v>1798</v>
      </c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</row>
    <row r="641" spans="1:49" ht="15.75" customHeight="1" x14ac:dyDescent="0.25">
      <c r="A641" s="106"/>
      <c r="B641" s="111"/>
      <c r="C641" s="114"/>
      <c r="D641" s="114"/>
      <c r="E641" s="117"/>
      <c r="F641" s="109"/>
      <c r="G641" s="121"/>
      <c r="H641" s="99"/>
      <c r="I641" s="99"/>
      <c r="J641" s="12" t="s">
        <v>1729</v>
      </c>
      <c r="K641" s="13" t="s">
        <v>1728</v>
      </c>
      <c r="L641" s="14">
        <v>76</v>
      </c>
      <c r="M641" s="15">
        <v>76</v>
      </c>
      <c r="N641" s="12" t="s">
        <v>1798</v>
      </c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</row>
    <row r="642" spans="1:49" ht="15.75" customHeight="1" x14ac:dyDescent="0.25">
      <c r="A642" s="106"/>
      <c r="B642" s="111"/>
      <c r="C642" s="114"/>
      <c r="D642" s="114"/>
      <c r="E642" s="117"/>
      <c r="F642" s="109"/>
      <c r="G642" s="121"/>
      <c r="H642" s="99"/>
      <c r="I642" s="99"/>
      <c r="J642" s="12" t="s">
        <v>1769</v>
      </c>
      <c r="K642" s="13" t="s">
        <v>1755</v>
      </c>
      <c r="L642" s="14">
        <v>76</v>
      </c>
      <c r="M642" s="15">
        <v>76</v>
      </c>
      <c r="N642" s="12" t="s">
        <v>1812</v>
      </c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</row>
    <row r="643" spans="1:49" ht="15.75" customHeight="1" x14ac:dyDescent="0.25">
      <c r="A643" s="106"/>
      <c r="B643" s="111"/>
      <c r="C643" s="114"/>
      <c r="D643" s="114"/>
      <c r="E643" s="117"/>
      <c r="F643" s="109"/>
      <c r="G643" s="121"/>
      <c r="H643" s="99"/>
      <c r="I643" s="99"/>
      <c r="J643" s="12" t="s">
        <v>1912</v>
      </c>
      <c r="K643" s="13" t="s">
        <v>1908</v>
      </c>
      <c r="L643" s="14">
        <v>76</v>
      </c>
      <c r="M643" s="15">
        <v>76</v>
      </c>
      <c r="N643" s="12" t="s">
        <v>1934</v>
      </c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</row>
    <row r="644" spans="1:49" ht="15.75" customHeight="1" x14ac:dyDescent="0.25">
      <c r="A644" s="106"/>
      <c r="B644" s="111"/>
      <c r="C644" s="114"/>
      <c r="D644" s="114"/>
      <c r="E644" s="117"/>
      <c r="F644" s="109"/>
      <c r="G644" s="121"/>
      <c r="H644" s="99"/>
      <c r="I644" s="99"/>
      <c r="J644" s="12" t="s">
        <v>1177</v>
      </c>
      <c r="K644" s="13" t="s">
        <v>1911</v>
      </c>
      <c r="L644" s="14">
        <v>304</v>
      </c>
      <c r="M644" s="15">
        <v>304</v>
      </c>
      <c r="N644" s="12" t="s">
        <v>1934</v>
      </c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</row>
    <row r="645" spans="1:49" ht="15.75" customHeight="1" x14ac:dyDescent="0.25">
      <c r="A645" s="106"/>
      <c r="B645" s="111"/>
      <c r="C645" s="114"/>
      <c r="D645" s="114"/>
      <c r="E645" s="117"/>
      <c r="F645" s="109"/>
      <c r="G645" s="121"/>
      <c r="H645" s="99"/>
      <c r="I645" s="99"/>
      <c r="J645" s="12" t="s">
        <v>1809</v>
      </c>
      <c r="K645" s="13" t="s">
        <v>1771</v>
      </c>
      <c r="L645" s="14">
        <v>228</v>
      </c>
      <c r="M645" s="15">
        <v>228</v>
      </c>
      <c r="N645" s="12" t="s">
        <v>1820</v>
      </c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</row>
    <row r="646" spans="1:49" ht="15.75" customHeight="1" x14ac:dyDescent="0.25">
      <c r="A646" s="106"/>
      <c r="B646" s="111"/>
      <c r="C646" s="114"/>
      <c r="D646" s="114"/>
      <c r="E646" s="117"/>
      <c r="F646" s="109"/>
      <c r="G646" s="121"/>
      <c r="H646" s="99"/>
      <c r="I646" s="99"/>
      <c r="J646" s="12"/>
      <c r="K646" s="13" t="s">
        <v>162</v>
      </c>
      <c r="L646" s="14">
        <v>316</v>
      </c>
      <c r="M646" s="15"/>
      <c r="N646" s="12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</row>
    <row r="647" spans="1:49" ht="15.75" customHeight="1" x14ac:dyDescent="0.25">
      <c r="A647" s="106"/>
      <c r="B647" s="111"/>
      <c r="C647" s="114"/>
      <c r="D647" s="114"/>
      <c r="E647" s="117"/>
      <c r="F647" s="109"/>
      <c r="G647" s="121"/>
      <c r="H647" s="99"/>
      <c r="I647" s="99"/>
      <c r="J647" s="12" t="s">
        <v>1929</v>
      </c>
      <c r="K647" s="13" t="s">
        <v>1802</v>
      </c>
      <c r="L647" s="14">
        <v>304</v>
      </c>
      <c r="M647" s="15">
        <v>304</v>
      </c>
      <c r="N647" s="12" t="s">
        <v>1934</v>
      </c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</row>
    <row r="648" spans="1:49" ht="15.75" customHeight="1" x14ac:dyDescent="0.25">
      <c r="A648" s="106"/>
      <c r="B648" s="111"/>
      <c r="C648" s="114"/>
      <c r="D648" s="114"/>
      <c r="E648" s="117"/>
      <c r="F648" s="109"/>
      <c r="G648" s="121"/>
      <c r="H648" s="99"/>
      <c r="I648" s="99"/>
      <c r="J648" s="12" t="s">
        <v>1721</v>
      </c>
      <c r="K648" s="13" t="s">
        <v>1722</v>
      </c>
      <c r="L648" s="14">
        <v>76</v>
      </c>
      <c r="M648" s="15">
        <v>76</v>
      </c>
      <c r="N648" s="12" t="s">
        <v>1820</v>
      </c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</row>
    <row r="649" spans="1:49" ht="15.75" customHeight="1" x14ac:dyDescent="0.25">
      <c r="A649" s="107"/>
      <c r="B649" s="112"/>
      <c r="C649" s="115"/>
      <c r="D649" s="115"/>
      <c r="E649" s="118"/>
      <c r="F649" s="109"/>
      <c r="G649" s="121"/>
      <c r="H649" s="99"/>
      <c r="I649" s="99"/>
      <c r="J649" s="12" t="s">
        <v>1420</v>
      </c>
      <c r="K649" s="13" t="s">
        <v>1408</v>
      </c>
      <c r="L649" s="14">
        <v>131</v>
      </c>
      <c r="M649" s="15">
        <v>131</v>
      </c>
      <c r="N649" s="12" t="s">
        <v>1429</v>
      </c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</row>
    <row r="650" spans="1:49" ht="15.75" customHeight="1" x14ac:dyDescent="0.25">
      <c r="A650" s="105" t="s">
        <v>1999</v>
      </c>
      <c r="B650" s="110">
        <v>33100000</v>
      </c>
      <c r="C650" s="113" t="s">
        <v>154</v>
      </c>
      <c r="D650" s="113" t="s">
        <v>43</v>
      </c>
      <c r="E650" s="116" t="s">
        <v>156</v>
      </c>
      <c r="F650" s="109" t="s">
        <v>368</v>
      </c>
      <c r="G650" s="121">
        <v>38200</v>
      </c>
      <c r="H650" s="99" t="s">
        <v>125</v>
      </c>
      <c r="I650" s="99" t="s">
        <v>8</v>
      </c>
      <c r="J650" s="12"/>
      <c r="K650" s="13"/>
      <c r="L650" s="14"/>
      <c r="M650" s="15"/>
      <c r="N650" s="12"/>
      <c r="O650" s="108">
        <f>SUM(L650:L651)</f>
        <v>750</v>
      </c>
      <c r="P650" s="108">
        <f>SUM(M650:M651)</f>
        <v>750</v>
      </c>
      <c r="Q650" s="108">
        <f>SUM(L652:L657)</f>
        <v>12129.5</v>
      </c>
      <c r="R650" s="108">
        <f>SUM(M652:M657)</f>
        <v>12129.5</v>
      </c>
      <c r="S650" s="108">
        <f>SUM(L658:L661)</f>
        <v>7009</v>
      </c>
      <c r="T650" s="108">
        <f>SUM(M658:M661)</f>
        <v>7009</v>
      </c>
      <c r="U650" s="108">
        <f>SUM(L662:L666)</f>
        <v>17420.25</v>
      </c>
      <c r="V650" s="108">
        <f>SUM(M662:M666)</f>
        <v>17420.25</v>
      </c>
      <c r="W650" s="108">
        <f>O650+Q650+S650+U650</f>
        <v>37308.75</v>
      </c>
      <c r="X650" s="108">
        <f>P650+R650+T650+V650</f>
        <v>37308.75</v>
      </c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</row>
    <row r="651" spans="1:49" ht="15.75" customHeight="1" x14ac:dyDescent="0.25">
      <c r="A651" s="106"/>
      <c r="B651" s="111"/>
      <c r="C651" s="114"/>
      <c r="D651" s="114"/>
      <c r="E651" s="117"/>
      <c r="F651" s="109"/>
      <c r="G651" s="121"/>
      <c r="H651" s="99"/>
      <c r="I651" s="99"/>
      <c r="J651" s="12"/>
      <c r="K651" s="13"/>
      <c r="L651" s="14">
        <v>750</v>
      </c>
      <c r="M651" s="14">
        <v>750</v>
      </c>
      <c r="N651" s="13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</row>
    <row r="652" spans="1:49" ht="16.5" customHeight="1" x14ac:dyDescent="0.25">
      <c r="A652" s="106"/>
      <c r="B652" s="111"/>
      <c r="C652" s="114"/>
      <c r="D652" s="114"/>
      <c r="E652" s="117"/>
      <c r="F652" s="109"/>
      <c r="G652" s="121"/>
      <c r="H652" s="99"/>
      <c r="I652" s="99" t="s">
        <v>19</v>
      </c>
      <c r="J652" s="13" t="s">
        <v>683</v>
      </c>
      <c r="K652" s="17" t="s">
        <v>681</v>
      </c>
      <c r="L652" s="14">
        <v>120</v>
      </c>
      <c r="M652" s="14">
        <v>120</v>
      </c>
      <c r="N652" s="17" t="s">
        <v>700</v>
      </c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</row>
    <row r="653" spans="1:49" ht="16.5" customHeight="1" x14ac:dyDescent="0.25">
      <c r="A653" s="106"/>
      <c r="B653" s="111"/>
      <c r="C653" s="114"/>
      <c r="D653" s="114"/>
      <c r="E653" s="117"/>
      <c r="F653" s="109"/>
      <c r="G653" s="121"/>
      <c r="H653" s="99"/>
      <c r="I653" s="99"/>
      <c r="J653" s="12" t="s">
        <v>685</v>
      </c>
      <c r="K653" s="13" t="s">
        <v>610</v>
      </c>
      <c r="L653" s="14">
        <v>2590.5</v>
      </c>
      <c r="M653" s="14">
        <v>2590.5</v>
      </c>
      <c r="N653" s="12" t="s">
        <v>700</v>
      </c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</row>
    <row r="654" spans="1:49" ht="16.5" customHeight="1" x14ac:dyDescent="0.25">
      <c r="A654" s="106"/>
      <c r="B654" s="111"/>
      <c r="C654" s="114"/>
      <c r="D654" s="114"/>
      <c r="E654" s="117"/>
      <c r="F654" s="109"/>
      <c r="G654" s="121"/>
      <c r="H654" s="99"/>
      <c r="I654" s="99"/>
      <c r="J654" s="12" t="s">
        <v>461</v>
      </c>
      <c r="K654" s="13" t="s">
        <v>441</v>
      </c>
      <c r="L654" s="14">
        <v>5827.75</v>
      </c>
      <c r="M654" s="14">
        <v>5827.75</v>
      </c>
      <c r="N654" s="12" t="s">
        <v>457</v>
      </c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</row>
    <row r="655" spans="1:49" ht="15.75" customHeight="1" x14ac:dyDescent="0.25">
      <c r="A655" s="106"/>
      <c r="B655" s="111"/>
      <c r="C655" s="114"/>
      <c r="D655" s="114"/>
      <c r="E655" s="117"/>
      <c r="F655" s="109"/>
      <c r="G655" s="121"/>
      <c r="H655" s="99"/>
      <c r="I655" s="99"/>
      <c r="J655" s="12" t="s">
        <v>553</v>
      </c>
      <c r="K655" s="13" t="s">
        <v>549</v>
      </c>
      <c r="L655" s="14">
        <v>1170</v>
      </c>
      <c r="M655" s="14">
        <v>1170</v>
      </c>
      <c r="N655" s="12" t="s">
        <v>554</v>
      </c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</row>
    <row r="656" spans="1:49" ht="15.75" customHeight="1" x14ac:dyDescent="0.25">
      <c r="A656" s="106"/>
      <c r="B656" s="111"/>
      <c r="C656" s="114"/>
      <c r="D656" s="114"/>
      <c r="E656" s="117"/>
      <c r="F656" s="109"/>
      <c r="G656" s="121"/>
      <c r="H656" s="99"/>
      <c r="I656" s="99"/>
      <c r="J656" s="12" t="s">
        <v>840</v>
      </c>
      <c r="K656" s="13" t="s">
        <v>757</v>
      </c>
      <c r="L656" s="14">
        <v>1930</v>
      </c>
      <c r="M656" s="14">
        <v>1930</v>
      </c>
      <c r="N656" s="12" t="s">
        <v>846</v>
      </c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</row>
    <row r="657" spans="1:49" ht="15.75" customHeight="1" x14ac:dyDescent="0.25">
      <c r="A657" s="106"/>
      <c r="B657" s="111"/>
      <c r="C657" s="114"/>
      <c r="D657" s="114"/>
      <c r="E657" s="117"/>
      <c r="F657" s="109"/>
      <c r="G657" s="121"/>
      <c r="H657" s="99"/>
      <c r="I657" s="99"/>
      <c r="J657" s="12" t="s">
        <v>901</v>
      </c>
      <c r="K657" s="13" t="s">
        <v>895</v>
      </c>
      <c r="L657" s="14">
        <v>491.25</v>
      </c>
      <c r="M657" s="14">
        <v>491.25</v>
      </c>
      <c r="N657" s="12" t="s">
        <v>909</v>
      </c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</row>
    <row r="658" spans="1:49" ht="15.75" customHeight="1" x14ac:dyDescent="0.25">
      <c r="A658" s="106"/>
      <c r="B658" s="111"/>
      <c r="C658" s="114"/>
      <c r="D658" s="114"/>
      <c r="E658" s="117"/>
      <c r="F658" s="109"/>
      <c r="G658" s="121"/>
      <c r="H658" s="99"/>
      <c r="I658" s="99" t="s">
        <v>10</v>
      </c>
      <c r="J658" s="12" t="s">
        <v>1060</v>
      </c>
      <c r="K658" s="18" t="s">
        <v>1035</v>
      </c>
      <c r="L658" s="15">
        <v>2786.5</v>
      </c>
      <c r="M658" s="15">
        <v>2786.5</v>
      </c>
      <c r="N658" s="12" t="s">
        <v>1077</v>
      </c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</row>
    <row r="659" spans="1:49" ht="15.75" customHeight="1" x14ac:dyDescent="0.25">
      <c r="A659" s="106"/>
      <c r="B659" s="111"/>
      <c r="C659" s="114"/>
      <c r="D659" s="114"/>
      <c r="E659" s="117"/>
      <c r="F659" s="109"/>
      <c r="G659" s="121"/>
      <c r="H659" s="99"/>
      <c r="I659" s="99"/>
      <c r="J659" s="12" t="s">
        <v>1347</v>
      </c>
      <c r="K659" s="18" t="s">
        <v>1297</v>
      </c>
      <c r="L659" s="15">
        <v>1300</v>
      </c>
      <c r="M659" s="15">
        <v>1300</v>
      </c>
      <c r="N659" s="12" t="s">
        <v>1372</v>
      </c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</row>
    <row r="660" spans="1:49" ht="15.75" customHeight="1" x14ac:dyDescent="0.25">
      <c r="A660" s="106"/>
      <c r="B660" s="111"/>
      <c r="C660" s="114"/>
      <c r="D660" s="114"/>
      <c r="E660" s="117"/>
      <c r="F660" s="109"/>
      <c r="G660" s="121"/>
      <c r="H660" s="99"/>
      <c r="I660" s="99"/>
      <c r="J660" s="12" t="s">
        <v>1240</v>
      </c>
      <c r="K660" s="18" t="s">
        <v>1239</v>
      </c>
      <c r="L660" s="15">
        <v>1722.5</v>
      </c>
      <c r="M660" s="15">
        <v>1722.5</v>
      </c>
      <c r="N660" s="12" t="s">
        <v>1257</v>
      </c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</row>
    <row r="661" spans="1:49" ht="15.75" customHeight="1" x14ac:dyDescent="0.25">
      <c r="A661" s="106"/>
      <c r="B661" s="111"/>
      <c r="C661" s="114"/>
      <c r="D661" s="114"/>
      <c r="E661" s="117"/>
      <c r="F661" s="109"/>
      <c r="G661" s="121"/>
      <c r="H661" s="99"/>
      <c r="I661" s="99"/>
      <c r="J661" s="12" t="s">
        <v>1116</v>
      </c>
      <c r="K661" s="18" t="s">
        <v>1117</v>
      </c>
      <c r="L661" s="15">
        <v>1200</v>
      </c>
      <c r="M661" s="15">
        <v>1200</v>
      </c>
      <c r="N661" s="12" t="s">
        <v>1217</v>
      </c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</row>
    <row r="662" spans="1:49" ht="15.75" customHeight="1" x14ac:dyDescent="0.25">
      <c r="A662" s="106"/>
      <c r="B662" s="111"/>
      <c r="C662" s="114"/>
      <c r="D662" s="114"/>
      <c r="E662" s="117"/>
      <c r="F662" s="109"/>
      <c r="G662" s="121"/>
      <c r="H662" s="99"/>
      <c r="I662" s="99" t="s">
        <v>20</v>
      </c>
      <c r="J662" s="12" t="s">
        <v>1436</v>
      </c>
      <c r="K662" s="12" t="s">
        <v>1403</v>
      </c>
      <c r="L662" s="15">
        <v>2323.75</v>
      </c>
      <c r="M662" s="15">
        <v>2323.75</v>
      </c>
      <c r="N662" s="12" t="s">
        <v>1446</v>
      </c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</row>
    <row r="663" spans="1:49" ht="15.75" customHeight="1" x14ac:dyDescent="0.25">
      <c r="A663" s="106"/>
      <c r="B663" s="111"/>
      <c r="C663" s="114"/>
      <c r="D663" s="114"/>
      <c r="E663" s="117"/>
      <c r="F663" s="109"/>
      <c r="G663" s="121"/>
      <c r="H663" s="99"/>
      <c r="I663" s="99"/>
      <c r="J663" s="12" t="s">
        <v>1733</v>
      </c>
      <c r="K663" s="12" t="s">
        <v>1694</v>
      </c>
      <c r="L663" s="15">
        <v>3680.5</v>
      </c>
      <c r="M663" s="15">
        <v>3680.5</v>
      </c>
      <c r="N663" s="12" t="s">
        <v>1798</v>
      </c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</row>
    <row r="664" spans="1:49" ht="15.75" customHeight="1" x14ac:dyDescent="0.25">
      <c r="A664" s="106"/>
      <c r="B664" s="111"/>
      <c r="C664" s="114"/>
      <c r="D664" s="114"/>
      <c r="E664" s="117"/>
      <c r="F664" s="109"/>
      <c r="G664" s="121"/>
      <c r="H664" s="99"/>
      <c r="I664" s="99"/>
      <c r="J664" s="12" t="s">
        <v>1605</v>
      </c>
      <c r="K664" s="12" t="s">
        <v>1586</v>
      </c>
      <c r="L664" s="15">
        <v>1495</v>
      </c>
      <c r="M664" s="15">
        <v>1495</v>
      </c>
      <c r="N664" s="12" t="s">
        <v>1641</v>
      </c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</row>
    <row r="665" spans="1:49" ht="15.75" customHeight="1" x14ac:dyDescent="0.25">
      <c r="A665" s="106"/>
      <c r="B665" s="111"/>
      <c r="C665" s="114"/>
      <c r="D665" s="114"/>
      <c r="E665" s="117"/>
      <c r="F665" s="109"/>
      <c r="G665" s="121"/>
      <c r="H665" s="99"/>
      <c r="I665" s="99"/>
      <c r="J665" s="12" t="s">
        <v>1825</v>
      </c>
      <c r="K665" s="12" t="s">
        <v>1821</v>
      </c>
      <c r="L665" s="15">
        <v>7174</v>
      </c>
      <c r="M665" s="15">
        <v>7174</v>
      </c>
      <c r="N665" s="12" t="s">
        <v>1832</v>
      </c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</row>
    <row r="666" spans="1:49" ht="15.75" customHeight="1" x14ac:dyDescent="0.25">
      <c r="A666" s="107"/>
      <c r="B666" s="112"/>
      <c r="C666" s="115"/>
      <c r="D666" s="115"/>
      <c r="E666" s="118"/>
      <c r="F666" s="109"/>
      <c r="G666" s="121"/>
      <c r="H666" s="99"/>
      <c r="I666" s="99"/>
      <c r="J666" s="12" t="s">
        <v>1527</v>
      </c>
      <c r="K666" s="12" t="s">
        <v>1510</v>
      </c>
      <c r="L666" s="15">
        <v>2747</v>
      </c>
      <c r="M666" s="15">
        <v>2747</v>
      </c>
      <c r="N666" s="12" t="s">
        <v>1537</v>
      </c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</row>
    <row r="667" spans="1:49" ht="15.75" customHeight="1" x14ac:dyDescent="0.25">
      <c r="A667" s="105" t="s">
        <v>1999</v>
      </c>
      <c r="B667" s="110">
        <v>33100000</v>
      </c>
      <c r="C667" s="113" t="s">
        <v>157</v>
      </c>
      <c r="D667" s="113" t="s">
        <v>43</v>
      </c>
      <c r="E667" s="116" t="s">
        <v>155</v>
      </c>
      <c r="F667" s="109" t="s">
        <v>300</v>
      </c>
      <c r="G667" s="121">
        <v>38921</v>
      </c>
      <c r="H667" s="99" t="s">
        <v>125</v>
      </c>
      <c r="I667" s="99" t="s">
        <v>8</v>
      </c>
      <c r="J667" s="12"/>
      <c r="K667" s="13"/>
      <c r="L667" s="14"/>
      <c r="M667" s="15"/>
      <c r="N667" s="12"/>
      <c r="O667" s="108">
        <f>SUM(L667:L670)</f>
        <v>3290.5</v>
      </c>
      <c r="P667" s="108">
        <f>SUM(M667:M670)</f>
        <v>3290.5</v>
      </c>
      <c r="Q667" s="108">
        <f>SUM(L671:L679)</f>
        <v>9347.24</v>
      </c>
      <c r="R667" s="108">
        <f>SUM(M671:M679)</f>
        <v>9347.24</v>
      </c>
      <c r="S667" s="108">
        <f>SUM(L680:L684)</f>
        <v>3614</v>
      </c>
      <c r="T667" s="108">
        <f>SUM(M680:M684)</f>
        <v>1456</v>
      </c>
      <c r="U667" s="108">
        <f>SUM(L685:L689)</f>
        <v>13516.859999999997</v>
      </c>
      <c r="V667" s="108">
        <f>SUM(M685:M689)</f>
        <v>13516.859999999997</v>
      </c>
      <c r="W667" s="108">
        <f t="shared" ref="W667" si="5">O667+Q667+S667+U667</f>
        <v>29768.6</v>
      </c>
      <c r="X667" s="108">
        <v>31732.6</v>
      </c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</row>
    <row r="668" spans="1:49" ht="15.75" customHeight="1" x14ac:dyDescent="0.25">
      <c r="A668" s="106"/>
      <c r="B668" s="111"/>
      <c r="C668" s="114"/>
      <c r="D668" s="114"/>
      <c r="E668" s="117"/>
      <c r="F668" s="109"/>
      <c r="G668" s="121"/>
      <c r="H668" s="99"/>
      <c r="I668" s="99"/>
      <c r="J668" s="12"/>
      <c r="K668" s="13"/>
      <c r="L668" s="14"/>
      <c r="M668" s="14"/>
      <c r="N668" s="12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</row>
    <row r="669" spans="1:49" ht="15.75" customHeight="1" x14ac:dyDescent="0.25">
      <c r="A669" s="106"/>
      <c r="B669" s="111"/>
      <c r="C669" s="114"/>
      <c r="D669" s="114"/>
      <c r="E669" s="117"/>
      <c r="F669" s="109"/>
      <c r="G669" s="121"/>
      <c r="H669" s="99"/>
      <c r="I669" s="99"/>
      <c r="J669" s="12"/>
      <c r="K669" s="13"/>
      <c r="L669" s="14"/>
      <c r="M669" s="14"/>
      <c r="N669" s="12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</row>
    <row r="670" spans="1:49" ht="15.75" customHeight="1" x14ac:dyDescent="0.25">
      <c r="A670" s="106"/>
      <c r="B670" s="111"/>
      <c r="C670" s="114"/>
      <c r="D670" s="114"/>
      <c r="E670" s="117"/>
      <c r="F670" s="109"/>
      <c r="G670" s="121"/>
      <c r="H670" s="99"/>
      <c r="I670" s="99"/>
      <c r="J670" s="12" t="s">
        <v>392</v>
      </c>
      <c r="K670" s="13" t="s">
        <v>394</v>
      </c>
      <c r="L670" s="14">
        <v>3290.5</v>
      </c>
      <c r="M670" s="14">
        <v>3290.5</v>
      </c>
      <c r="N670" s="13" t="s">
        <v>393</v>
      </c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</row>
    <row r="671" spans="1:49" ht="15.75" customHeight="1" x14ac:dyDescent="0.25">
      <c r="A671" s="106"/>
      <c r="B671" s="111"/>
      <c r="C671" s="114"/>
      <c r="D671" s="114"/>
      <c r="E671" s="117"/>
      <c r="F671" s="109"/>
      <c r="G671" s="121"/>
      <c r="H671" s="99"/>
      <c r="I671" s="103" t="s">
        <v>19</v>
      </c>
      <c r="J671" s="12" t="s">
        <v>684</v>
      </c>
      <c r="K671" s="13" t="s">
        <v>610</v>
      </c>
      <c r="L671" s="14">
        <v>948.62</v>
      </c>
      <c r="M671" s="14">
        <v>948.62</v>
      </c>
      <c r="N671" s="13" t="s">
        <v>700</v>
      </c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</row>
    <row r="672" spans="1:49" ht="15.75" customHeight="1" x14ac:dyDescent="0.25">
      <c r="A672" s="106"/>
      <c r="B672" s="111"/>
      <c r="C672" s="114"/>
      <c r="D672" s="114"/>
      <c r="E672" s="117"/>
      <c r="F672" s="109"/>
      <c r="G672" s="121"/>
      <c r="H672" s="99"/>
      <c r="I672" s="104"/>
      <c r="J672" s="12" t="s">
        <v>558</v>
      </c>
      <c r="K672" s="13" t="s">
        <v>549</v>
      </c>
      <c r="L672" s="14">
        <v>682</v>
      </c>
      <c r="M672" s="14">
        <v>682</v>
      </c>
      <c r="N672" s="13" t="s">
        <v>554</v>
      </c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</row>
    <row r="673" spans="1:49" ht="15.75" customHeight="1" x14ac:dyDescent="0.25">
      <c r="A673" s="106"/>
      <c r="B673" s="111"/>
      <c r="C673" s="114"/>
      <c r="D673" s="114"/>
      <c r="E673" s="117"/>
      <c r="F673" s="109"/>
      <c r="G673" s="121"/>
      <c r="H673" s="99"/>
      <c r="I673" s="104"/>
      <c r="J673" s="12" t="s">
        <v>460</v>
      </c>
      <c r="K673" s="13" t="s">
        <v>441</v>
      </c>
      <c r="L673" s="14">
        <v>5020.5</v>
      </c>
      <c r="M673" s="14">
        <v>5020.5</v>
      </c>
      <c r="N673" s="12" t="s">
        <v>457</v>
      </c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</row>
    <row r="674" spans="1:49" ht="15.75" customHeight="1" x14ac:dyDescent="0.25">
      <c r="A674" s="106"/>
      <c r="B674" s="111"/>
      <c r="C674" s="114"/>
      <c r="D674" s="114"/>
      <c r="E674" s="117"/>
      <c r="F674" s="109"/>
      <c r="G674" s="121"/>
      <c r="H674" s="99"/>
      <c r="I674" s="104"/>
      <c r="J674" s="12" t="s">
        <v>459</v>
      </c>
      <c r="K674" s="13" t="s">
        <v>441</v>
      </c>
      <c r="L674" s="14">
        <v>200</v>
      </c>
      <c r="M674" s="14">
        <v>200</v>
      </c>
      <c r="N674" s="12" t="s">
        <v>457</v>
      </c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</row>
    <row r="675" spans="1:49" ht="15.75" customHeight="1" x14ac:dyDescent="0.25">
      <c r="A675" s="106"/>
      <c r="B675" s="111"/>
      <c r="C675" s="114"/>
      <c r="D675" s="114"/>
      <c r="E675" s="117"/>
      <c r="F675" s="109"/>
      <c r="G675" s="121"/>
      <c r="H675" s="99"/>
      <c r="I675" s="104"/>
      <c r="J675" s="12" t="s">
        <v>808</v>
      </c>
      <c r="K675" s="13" t="s">
        <v>620</v>
      </c>
      <c r="L675" s="14">
        <v>89.5</v>
      </c>
      <c r="M675" s="14">
        <v>89.5</v>
      </c>
      <c r="N675" s="12" t="s">
        <v>672</v>
      </c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</row>
    <row r="676" spans="1:49" ht="15.75" customHeight="1" x14ac:dyDescent="0.25">
      <c r="A676" s="106"/>
      <c r="B676" s="111"/>
      <c r="C676" s="114"/>
      <c r="D676" s="114"/>
      <c r="E676" s="117"/>
      <c r="F676" s="109"/>
      <c r="G676" s="121"/>
      <c r="H676" s="99"/>
      <c r="I676" s="104"/>
      <c r="J676" s="12" t="s">
        <v>838</v>
      </c>
      <c r="K676" s="13" t="s">
        <v>757</v>
      </c>
      <c r="L676" s="14">
        <v>1715</v>
      </c>
      <c r="M676" s="14">
        <v>1715</v>
      </c>
      <c r="N676" s="12" t="s">
        <v>846</v>
      </c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</row>
    <row r="677" spans="1:49" ht="15.75" customHeight="1" x14ac:dyDescent="0.25">
      <c r="A677" s="106"/>
      <c r="B677" s="111"/>
      <c r="C677" s="114"/>
      <c r="D677" s="114"/>
      <c r="E677" s="117"/>
      <c r="F677" s="109"/>
      <c r="G677" s="121"/>
      <c r="H677" s="99"/>
      <c r="I677" s="104"/>
      <c r="J677" s="12" t="s">
        <v>799</v>
      </c>
      <c r="K677" s="13" t="s">
        <v>661</v>
      </c>
      <c r="L677" s="14">
        <v>59.62</v>
      </c>
      <c r="M677" s="14">
        <v>59.62</v>
      </c>
      <c r="N677" s="12" t="s">
        <v>826</v>
      </c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</row>
    <row r="678" spans="1:49" ht="15.75" customHeight="1" x14ac:dyDescent="0.25">
      <c r="A678" s="106"/>
      <c r="B678" s="111"/>
      <c r="C678" s="114"/>
      <c r="D678" s="114"/>
      <c r="E678" s="117"/>
      <c r="F678" s="109"/>
      <c r="G678" s="121"/>
      <c r="H678" s="99"/>
      <c r="I678" s="104"/>
      <c r="J678" s="12" t="s">
        <v>900</v>
      </c>
      <c r="K678" s="13" t="s">
        <v>895</v>
      </c>
      <c r="L678" s="14">
        <v>632</v>
      </c>
      <c r="M678" s="14">
        <v>632</v>
      </c>
      <c r="N678" s="12" t="s">
        <v>909</v>
      </c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</row>
    <row r="679" spans="1:49" ht="15.75" customHeight="1" x14ac:dyDescent="0.25">
      <c r="A679" s="106"/>
      <c r="B679" s="111"/>
      <c r="C679" s="114"/>
      <c r="D679" s="114"/>
      <c r="E679" s="117"/>
      <c r="F679" s="109"/>
      <c r="G679" s="121"/>
      <c r="H679" s="99"/>
      <c r="I679" s="120"/>
      <c r="J679" s="12"/>
      <c r="K679" s="13"/>
      <c r="L679" s="14"/>
      <c r="M679" s="14"/>
      <c r="N679" s="12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</row>
    <row r="680" spans="1:49" ht="15.75" customHeight="1" x14ac:dyDescent="0.25">
      <c r="A680" s="106"/>
      <c r="B680" s="111"/>
      <c r="C680" s="114"/>
      <c r="D680" s="114"/>
      <c r="E680" s="117"/>
      <c r="F680" s="109"/>
      <c r="G680" s="121"/>
      <c r="H680" s="99"/>
      <c r="I680" s="99" t="s">
        <v>10</v>
      </c>
      <c r="J680" s="12" t="s">
        <v>990</v>
      </c>
      <c r="K680" s="13" t="s">
        <v>975</v>
      </c>
      <c r="L680" s="14">
        <v>160</v>
      </c>
      <c r="M680" s="15">
        <v>160</v>
      </c>
      <c r="N680" s="12" t="s">
        <v>1024</v>
      </c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</row>
    <row r="681" spans="1:49" ht="15.75" customHeight="1" x14ac:dyDescent="0.25">
      <c r="A681" s="106"/>
      <c r="B681" s="111"/>
      <c r="C681" s="114"/>
      <c r="D681" s="114"/>
      <c r="E681" s="117"/>
      <c r="F681" s="109"/>
      <c r="G681" s="121"/>
      <c r="H681" s="99"/>
      <c r="I681" s="99"/>
      <c r="J681" s="12" t="s">
        <v>1345</v>
      </c>
      <c r="K681" s="13" t="s">
        <v>1297</v>
      </c>
      <c r="L681" s="14">
        <v>862</v>
      </c>
      <c r="M681" s="15"/>
      <c r="N681" s="12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</row>
    <row r="682" spans="1:49" ht="15.75" customHeight="1" x14ac:dyDescent="0.25">
      <c r="A682" s="106"/>
      <c r="B682" s="111"/>
      <c r="C682" s="114"/>
      <c r="D682" s="114"/>
      <c r="E682" s="117"/>
      <c r="F682" s="109"/>
      <c r="G682" s="121"/>
      <c r="H682" s="99"/>
      <c r="I682" s="99"/>
      <c r="J682" s="12"/>
      <c r="K682" s="13"/>
      <c r="L682" s="14"/>
      <c r="M682" s="15"/>
      <c r="N682" s="12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</row>
    <row r="683" spans="1:49" ht="15.75" customHeight="1" x14ac:dyDescent="0.25">
      <c r="A683" s="106"/>
      <c r="B683" s="111"/>
      <c r="C683" s="114"/>
      <c r="D683" s="114"/>
      <c r="E683" s="117"/>
      <c r="F683" s="109"/>
      <c r="G683" s="121"/>
      <c r="H683" s="99"/>
      <c r="I683" s="99"/>
      <c r="J683" s="12" t="s">
        <v>1058</v>
      </c>
      <c r="K683" s="13" t="s">
        <v>1035</v>
      </c>
      <c r="L683" s="14">
        <v>1296</v>
      </c>
      <c r="M683" s="15">
        <v>1296</v>
      </c>
      <c r="N683" s="12" t="s">
        <v>1091</v>
      </c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</row>
    <row r="684" spans="1:49" ht="15.75" customHeight="1" x14ac:dyDescent="0.25">
      <c r="A684" s="106"/>
      <c r="B684" s="111"/>
      <c r="C684" s="114"/>
      <c r="D684" s="114"/>
      <c r="E684" s="117"/>
      <c r="F684" s="109"/>
      <c r="G684" s="121"/>
      <c r="H684" s="99"/>
      <c r="I684" s="99"/>
      <c r="J684" s="12" t="s">
        <v>1118</v>
      </c>
      <c r="K684" s="13" t="s">
        <v>1111</v>
      </c>
      <c r="L684" s="14">
        <v>1296</v>
      </c>
      <c r="M684" s="14"/>
      <c r="N684" s="12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</row>
    <row r="685" spans="1:49" ht="15.75" customHeight="1" x14ac:dyDescent="0.25">
      <c r="A685" s="106"/>
      <c r="B685" s="111"/>
      <c r="C685" s="114"/>
      <c r="D685" s="114"/>
      <c r="E685" s="117"/>
      <c r="F685" s="109"/>
      <c r="G685" s="121"/>
      <c r="H685" s="99"/>
      <c r="I685" s="99" t="s">
        <v>20</v>
      </c>
      <c r="J685" s="12" t="s">
        <v>1437</v>
      </c>
      <c r="K685" s="12" t="s">
        <v>1403</v>
      </c>
      <c r="L685" s="15">
        <v>1709.62</v>
      </c>
      <c r="M685" s="15">
        <v>1709.62</v>
      </c>
      <c r="N685" s="12" t="s">
        <v>1446</v>
      </c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</row>
    <row r="686" spans="1:49" ht="15.75" customHeight="1" x14ac:dyDescent="0.25">
      <c r="A686" s="106"/>
      <c r="B686" s="111"/>
      <c r="C686" s="114"/>
      <c r="D686" s="114"/>
      <c r="E686" s="117"/>
      <c r="F686" s="109"/>
      <c r="G686" s="121"/>
      <c r="H686" s="99"/>
      <c r="I686" s="99"/>
      <c r="J686" s="12" t="s">
        <v>1826</v>
      </c>
      <c r="K686" s="12" t="s">
        <v>1821</v>
      </c>
      <c r="L686" s="15">
        <v>7808.5</v>
      </c>
      <c r="M686" s="15">
        <v>7808.5</v>
      </c>
      <c r="N686" s="12" t="s">
        <v>1832</v>
      </c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</row>
    <row r="687" spans="1:49" ht="15.75" customHeight="1" x14ac:dyDescent="0.25">
      <c r="A687" s="106"/>
      <c r="B687" s="111"/>
      <c r="C687" s="114"/>
      <c r="D687" s="114"/>
      <c r="E687" s="117"/>
      <c r="F687" s="109"/>
      <c r="G687" s="121"/>
      <c r="H687" s="99"/>
      <c r="I687" s="99"/>
      <c r="J687" s="12" t="s">
        <v>1606</v>
      </c>
      <c r="K687" s="12" t="s">
        <v>1586</v>
      </c>
      <c r="L687" s="15">
        <v>1605</v>
      </c>
      <c r="M687" s="15">
        <v>1605</v>
      </c>
      <c r="N687" s="12" t="s">
        <v>1641</v>
      </c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</row>
    <row r="688" spans="1:49" ht="15.75" customHeight="1" x14ac:dyDescent="0.25">
      <c r="A688" s="106"/>
      <c r="B688" s="111"/>
      <c r="C688" s="114"/>
      <c r="D688" s="114"/>
      <c r="E688" s="117"/>
      <c r="F688" s="109"/>
      <c r="G688" s="121"/>
      <c r="H688" s="99"/>
      <c r="I688" s="99"/>
      <c r="J688" s="12" t="s">
        <v>1734</v>
      </c>
      <c r="K688" s="12" t="s">
        <v>1694</v>
      </c>
      <c r="L688" s="15">
        <v>1162.1199999999999</v>
      </c>
      <c r="M688" s="15">
        <v>1162.1199999999999</v>
      </c>
      <c r="N688" s="12" t="s">
        <v>1798</v>
      </c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</row>
    <row r="689" spans="1:49" ht="15.75" customHeight="1" x14ac:dyDescent="0.25">
      <c r="A689" s="107"/>
      <c r="B689" s="112"/>
      <c r="C689" s="115"/>
      <c r="D689" s="115"/>
      <c r="E689" s="118"/>
      <c r="F689" s="109"/>
      <c r="G689" s="121"/>
      <c r="H689" s="99"/>
      <c r="I689" s="99"/>
      <c r="J689" s="12" t="s">
        <v>1525</v>
      </c>
      <c r="K689" s="12" t="s">
        <v>1510</v>
      </c>
      <c r="L689" s="15">
        <v>1231.6199999999999</v>
      </c>
      <c r="M689" s="15">
        <v>1231.6199999999999</v>
      </c>
      <c r="N689" s="12" t="s">
        <v>1537</v>
      </c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</row>
    <row r="690" spans="1:49" ht="15.75" customHeight="1" x14ac:dyDescent="0.25">
      <c r="A690" s="105" t="s">
        <v>1999</v>
      </c>
      <c r="B690" s="110">
        <v>33100000</v>
      </c>
      <c r="C690" s="113" t="s">
        <v>216</v>
      </c>
      <c r="D690" s="113" t="s">
        <v>1000</v>
      </c>
      <c r="E690" s="116" t="s">
        <v>225</v>
      </c>
      <c r="F690" s="109" t="s">
        <v>340</v>
      </c>
      <c r="G690" s="121">
        <v>8000</v>
      </c>
      <c r="H690" s="99" t="s">
        <v>286</v>
      </c>
      <c r="I690" s="99" t="s">
        <v>8</v>
      </c>
      <c r="J690" s="12"/>
      <c r="K690" s="13"/>
      <c r="L690" s="14"/>
      <c r="M690" s="15"/>
      <c r="N690" s="12"/>
      <c r="O690" s="108">
        <f>SUM(L690:L691)</f>
        <v>0</v>
      </c>
      <c r="P690" s="108">
        <f>SUM(M690:M691)</f>
        <v>0</v>
      </c>
      <c r="Q690" s="108">
        <f>SUM(L692:L693)</f>
        <v>0</v>
      </c>
      <c r="R690" s="108">
        <f>SUM(M692:M693)</f>
        <v>0</v>
      </c>
      <c r="S690" s="108">
        <f>SUM(L694:L695)</f>
        <v>8000</v>
      </c>
      <c r="T690" s="108">
        <f>SUM(M694:M695)</f>
        <v>8000</v>
      </c>
      <c r="U690" s="108">
        <f>SUM(L696:L697)</f>
        <v>0</v>
      </c>
      <c r="V690" s="108">
        <f>SUM(M696:M697)</f>
        <v>0</v>
      </c>
      <c r="W690" s="108">
        <f t="shared" ref="W690:X690" si="6">O690+Q690+S690+U690</f>
        <v>8000</v>
      </c>
      <c r="X690" s="108">
        <f t="shared" si="6"/>
        <v>8000</v>
      </c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</row>
    <row r="691" spans="1:49" ht="15.75" customHeight="1" x14ac:dyDescent="0.25">
      <c r="A691" s="106"/>
      <c r="B691" s="111"/>
      <c r="C691" s="114"/>
      <c r="D691" s="114"/>
      <c r="E691" s="117"/>
      <c r="F691" s="109"/>
      <c r="G691" s="121"/>
      <c r="H691" s="99"/>
      <c r="I691" s="99"/>
      <c r="J691" s="12"/>
      <c r="K691" s="13"/>
      <c r="L691" s="14"/>
      <c r="M691" s="14"/>
      <c r="N691" s="13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</row>
    <row r="692" spans="1:49" ht="15.75" customHeight="1" x14ac:dyDescent="0.25">
      <c r="A692" s="106"/>
      <c r="B692" s="111"/>
      <c r="C692" s="114"/>
      <c r="D692" s="114"/>
      <c r="E692" s="117"/>
      <c r="F692" s="109"/>
      <c r="G692" s="121"/>
      <c r="H692" s="99"/>
      <c r="I692" s="99" t="s">
        <v>19</v>
      </c>
      <c r="J692" s="12"/>
      <c r="K692" s="13"/>
      <c r="L692" s="14"/>
      <c r="M692" s="14"/>
      <c r="N692" s="12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</row>
    <row r="693" spans="1:49" ht="15.75" customHeight="1" x14ac:dyDescent="0.25">
      <c r="A693" s="106"/>
      <c r="B693" s="111"/>
      <c r="C693" s="114"/>
      <c r="D693" s="114"/>
      <c r="E693" s="117"/>
      <c r="F693" s="109"/>
      <c r="G693" s="121"/>
      <c r="H693" s="99"/>
      <c r="I693" s="99"/>
      <c r="J693" s="12"/>
      <c r="K693" s="13"/>
      <c r="L693" s="14"/>
      <c r="M693" s="14"/>
      <c r="N693" s="12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</row>
    <row r="694" spans="1:49" ht="15.75" customHeight="1" x14ac:dyDescent="0.25">
      <c r="A694" s="106"/>
      <c r="B694" s="111"/>
      <c r="C694" s="114"/>
      <c r="D694" s="114"/>
      <c r="E694" s="117"/>
      <c r="F694" s="109"/>
      <c r="G694" s="121"/>
      <c r="H694" s="99"/>
      <c r="I694" s="99" t="s">
        <v>10</v>
      </c>
      <c r="J694" s="12" t="s">
        <v>1076</v>
      </c>
      <c r="K694" s="13" t="s">
        <v>1007</v>
      </c>
      <c r="L694" s="14">
        <v>255</v>
      </c>
      <c r="M694" s="14">
        <v>255</v>
      </c>
      <c r="N694" s="12" t="s">
        <v>1062</v>
      </c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</row>
    <row r="695" spans="1:49" ht="15.75" customHeight="1" x14ac:dyDescent="0.25">
      <c r="A695" s="106"/>
      <c r="B695" s="111"/>
      <c r="C695" s="114"/>
      <c r="D695" s="114"/>
      <c r="E695" s="117"/>
      <c r="F695" s="109"/>
      <c r="G695" s="121"/>
      <c r="H695" s="99"/>
      <c r="I695" s="99"/>
      <c r="J695" s="12" t="s">
        <v>972</v>
      </c>
      <c r="K695" s="13" t="s">
        <v>973</v>
      </c>
      <c r="L695" s="14">
        <v>7745</v>
      </c>
      <c r="M695" s="14">
        <v>7745</v>
      </c>
      <c r="N695" s="12" t="s">
        <v>1024</v>
      </c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</row>
    <row r="696" spans="1:49" ht="15.75" customHeight="1" x14ac:dyDescent="0.25">
      <c r="A696" s="106"/>
      <c r="B696" s="111"/>
      <c r="C696" s="114"/>
      <c r="D696" s="114"/>
      <c r="E696" s="117"/>
      <c r="F696" s="109"/>
      <c r="G696" s="121"/>
      <c r="H696" s="99"/>
      <c r="I696" s="99" t="s">
        <v>20</v>
      </c>
      <c r="J696" s="12"/>
      <c r="K696" s="13"/>
      <c r="L696" s="14"/>
      <c r="M696" s="15"/>
      <c r="N696" s="12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</row>
    <row r="697" spans="1:49" ht="15.75" customHeight="1" x14ac:dyDescent="0.25">
      <c r="A697" s="107"/>
      <c r="B697" s="112"/>
      <c r="C697" s="115"/>
      <c r="D697" s="115"/>
      <c r="E697" s="118"/>
      <c r="F697" s="109"/>
      <c r="G697" s="121"/>
      <c r="H697" s="99"/>
      <c r="I697" s="99"/>
      <c r="J697" s="12"/>
      <c r="K697" s="12"/>
      <c r="L697" s="15"/>
      <c r="M697" s="15"/>
      <c r="N697" s="12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</row>
    <row r="698" spans="1:49" ht="15.75" customHeight="1" x14ac:dyDescent="0.25">
      <c r="A698" s="105" t="s">
        <v>1999</v>
      </c>
      <c r="B698" s="110">
        <v>33100000</v>
      </c>
      <c r="C698" s="113" t="s">
        <v>215</v>
      </c>
      <c r="D698" s="113" t="s">
        <v>1000</v>
      </c>
      <c r="E698" s="116" t="s">
        <v>224</v>
      </c>
      <c r="F698" s="109" t="s">
        <v>499</v>
      </c>
      <c r="G698" s="121">
        <v>2400</v>
      </c>
      <c r="H698" s="99" t="s">
        <v>327</v>
      </c>
      <c r="I698" s="99" t="s">
        <v>8</v>
      </c>
      <c r="J698" s="12"/>
      <c r="K698" s="13"/>
      <c r="L698" s="14"/>
      <c r="M698" s="15"/>
      <c r="N698" s="12"/>
      <c r="O698" s="108">
        <f>SUM(L698:L699)</f>
        <v>0</v>
      </c>
      <c r="P698" s="108">
        <f>SUM(M698:M699)</f>
        <v>0</v>
      </c>
      <c r="Q698" s="108">
        <f>SUM(L700:L703)</f>
        <v>2400</v>
      </c>
      <c r="R698" s="108">
        <f>SUM(M700:M703)</f>
        <v>2400</v>
      </c>
      <c r="S698" s="108">
        <f>SUM(L704:L705)</f>
        <v>0</v>
      </c>
      <c r="T698" s="108">
        <f>SUM(M704:M705)</f>
        <v>0</v>
      </c>
      <c r="U698" s="108">
        <f>SUM(L706:L707)</f>
        <v>0</v>
      </c>
      <c r="V698" s="108">
        <f>SUM(M706:M707)</f>
        <v>0</v>
      </c>
      <c r="W698" s="108">
        <f t="shared" ref="W698:X698" si="7">O698+Q698+S698+U698</f>
        <v>2400</v>
      </c>
      <c r="X698" s="108">
        <f t="shared" si="7"/>
        <v>2400</v>
      </c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</row>
    <row r="699" spans="1:49" ht="15.75" customHeight="1" x14ac:dyDescent="0.25">
      <c r="A699" s="106"/>
      <c r="B699" s="111"/>
      <c r="C699" s="114"/>
      <c r="D699" s="114"/>
      <c r="E699" s="117"/>
      <c r="F699" s="109"/>
      <c r="G699" s="121"/>
      <c r="H699" s="99"/>
      <c r="I699" s="99"/>
      <c r="J699" s="12"/>
      <c r="K699" s="13"/>
      <c r="L699" s="14"/>
      <c r="M699" s="14"/>
      <c r="N699" s="13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</row>
    <row r="700" spans="1:49" ht="15.75" customHeight="1" x14ac:dyDescent="0.25">
      <c r="A700" s="106"/>
      <c r="B700" s="111"/>
      <c r="C700" s="114"/>
      <c r="D700" s="114"/>
      <c r="E700" s="117"/>
      <c r="F700" s="109"/>
      <c r="G700" s="121"/>
      <c r="H700" s="99"/>
      <c r="I700" s="99" t="s">
        <v>19</v>
      </c>
      <c r="J700" s="12" t="s">
        <v>682</v>
      </c>
      <c r="K700" s="13" t="s">
        <v>672</v>
      </c>
      <c r="L700" s="14">
        <v>400</v>
      </c>
      <c r="M700" s="14">
        <v>400</v>
      </c>
      <c r="N700" s="12" t="s">
        <v>700</v>
      </c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</row>
    <row r="701" spans="1:49" ht="15.75" customHeight="1" x14ac:dyDescent="0.25">
      <c r="A701" s="106"/>
      <c r="B701" s="111"/>
      <c r="C701" s="114"/>
      <c r="D701" s="114"/>
      <c r="E701" s="117"/>
      <c r="F701" s="109"/>
      <c r="G701" s="121"/>
      <c r="H701" s="99"/>
      <c r="I701" s="99"/>
      <c r="J701" s="12" t="s">
        <v>563</v>
      </c>
      <c r="K701" s="13" t="s">
        <v>515</v>
      </c>
      <c r="L701" s="14">
        <v>400</v>
      </c>
      <c r="M701" s="14">
        <v>400</v>
      </c>
      <c r="N701" s="12" t="s">
        <v>554</v>
      </c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</row>
    <row r="702" spans="1:49" ht="15.75" customHeight="1" x14ac:dyDescent="0.25">
      <c r="A702" s="106"/>
      <c r="B702" s="111"/>
      <c r="C702" s="114"/>
      <c r="D702" s="114"/>
      <c r="E702" s="117"/>
      <c r="F702" s="109"/>
      <c r="G702" s="121"/>
      <c r="H702" s="99"/>
      <c r="I702" s="99"/>
      <c r="J702" s="12" t="s">
        <v>997</v>
      </c>
      <c r="K702" s="13" t="s">
        <v>967</v>
      </c>
      <c r="L702" s="14">
        <v>1200</v>
      </c>
      <c r="M702" s="14">
        <v>1200</v>
      </c>
      <c r="N702" s="12" t="s">
        <v>1021</v>
      </c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</row>
    <row r="703" spans="1:49" ht="15.75" customHeight="1" x14ac:dyDescent="0.25">
      <c r="A703" s="106"/>
      <c r="B703" s="111"/>
      <c r="C703" s="114"/>
      <c r="D703" s="114"/>
      <c r="E703" s="117"/>
      <c r="F703" s="109"/>
      <c r="G703" s="121"/>
      <c r="H703" s="99"/>
      <c r="I703" s="99"/>
      <c r="J703" s="12" t="s">
        <v>803</v>
      </c>
      <c r="K703" s="13" t="s">
        <v>554</v>
      </c>
      <c r="L703" s="14">
        <v>400</v>
      </c>
      <c r="M703" s="14">
        <v>400</v>
      </c>
      <c r="N703" s="12" t="s">
        <v>681</v>
      </c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</row>
    <row r="704" spans="1:49" ht="15.75" customHeight="1" x14ac:dyDescent="0.25">
      <c r="A704" s="106"/>
      <c r="B704" s="111"/>
      <c r="C704" s="114"/>
      <c r="D704" s="114"/>
      <c r="E704" s="117"/>
      <c r="F704" s="109"/>
      <c r="G704" s="121"/>
      <c r="H704" s="99"/>
      <c r="I704" s="99" t="s">
        <v>10</v>
      </c>
      <c r="J704" s="12"/>
      <c r="K704" s="13"/>
      <c r="L704" s="14"/>
      <c r="M704" s="15"/>
      <c r="N704" s="12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</row>
    <row r="705" spans="1:49" ht="15.75" customHeight="1" x14ac:dyDescent="0.25">
      <c r="A705" s="106"/>
      <c r="B705" s="111"/>
      <c r="C705" s="114"/>
      <c r="D705" s="114"/>
      <c r="E705" s="117"/>
      <c r="F705" s="109"/>
      <c r="G705" s="121"/>
      <c r="H705" s="99"/>
      <c r="I705" s="99"/>
      <c r="J705" s="12"/>
      <c r="K705" s="13"/>
      <c r="L705" s="14"/>
      <c r="M705" s="14"/>
      <c r="N705" s="12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</row>
    <row r="706" spans="1:49" ht="15.75" customHeight="1" x14ac:dyDescent="0.25">
      <c r="A706" s="106"/>
      <c r="B706" s="111"/>
      <c r="C706" s="114"/>
      <c r="D706" s="114"/>
      <c r="E706" s="117"/>
      <c r="F706" s="109"/>
      <c r="G706" s="121"/>
      <c r="H706" s="99"/>
      <c r="I706" s="99" t="s">
        <v>20</v>
      </c>
      <c r="J706" s="12"/>
      <c r="K706" s="13"/>
      <c r="L706" s="14"/>
      <c r="M706" s="15"/>
      <c r="N706" s="12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</row>
    <row r="707" spans="1:49" ht="15.75" customHeight="1" x14ac:dyDescent="0.25">
      <c r="A707" s="107"/>
      <c r="B707" s="112"/>
      <c r="C707" s="115"/>
      <c r="D707" s="115"/>
      <c r="E707" s="118"/>
      <c r="F707" s="109"/>
      <c r="G707" s="121"/>
      <c r="H707" s="99"/>
      <c r="I707" s="99"/>
      <c r="J707" s="12"/>
      <c r="K707" s="12"/>
      <c r="L707" s="15"/>
      <c r="M707" s="15"/>
      <c r="N707" s="12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</row>
    <row r="708" spans="1:49" ht="15.75" customHeight="1" x14ac:dyDescent="0.25">
      <c r="A708" s="105" t="s">
        <v>1999</v>
      </c>
      <c r="B708" s="110">
        <v>33100000</v>
      </c>
      <c r="C708" s="113" t="s">
        <v>278</v>
      </c>
      <c r="D708" s="113" t="s">
        <v>43</v>
      </c>
      <c r="E708" s="116" t="s">
        <v>281</v>
      </c>
      <c r="F708" s="109" t="s">
        <v>375</v>
      </c>
      <c r="G708" s="121">
        <v>26422</v>
      </c>
      <c r="H708" s="99" t="s">
        <v>328</v>
      </c>
      <c r="I708" s="99" t="s">
        <v>8</v>
      </c>
      <c r="J708" s="12"/>
      <c r="K708" s="13"/>
      <c r="L708" s="14"/>
      <c r="M708" s="15"/>
      <c r="N708" s="12"/>
      <c r="O708" s="108">
        <f>SUM(L708:L709)</f>
        <v>0</v>
      </c>
      <c r="P708" s="108">
        <f>SUM(M708:M709)</f>
        <v>0</v>
      </c>
      <c r="Q708" s="108">
        <f>SUM(L710:L713)</f>
        <v>8738</v>
      </c>
      <c r="R708" s="108">
        <f>SUM(M710:M713)</f>
        <v>8738</v>
      </c>
      <c r="S708" s="108">
        <f>SUM(L714:L715)</f>
        <v>2391</v>
      </c>
      <c r="T708" s="108">
        <f>SUM(M714:M715)</f>
        <v>2391</v>
      </c>
      <c r="U708" s="108">
        <f>SUM(L716:L721)</f>
        <v>13516</v>
      </c>
      <c r="V708" s="108">
        <f>SUM(M716:M721)</f>
        <v>13516</v>
      </c>
      <c r="W708" s="108">
        <f t="shared" ref="W708" si="8">O708+Q708+S708+U708</f>
        <v>24645</v>
      </c>
      <c r="X708" s="108">
        <f t="shared" ref="X708" si="9">P708+R708+T708+V708</f>
        <v>24645</v>
      </c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</row>
    <row r="709" spans="1:49" ht="15.75" customHeight="1" x14ac:dyDescent="0.25">
      <c r="A709" s="106"/>
      <c r="B709" s="111"/>
      <c r="C709" s="114"/>
      <c r="D709" s="114"/>
      <c r="E709" s="117"/>
      <c r="F709" s="109"/>
      <c r="G709" s="121"/>
      <c r="H709" s="99"/>
      <c r="I709" s="99"/>
      <c r="J709" s="12"/>
      <c r="K709" s="13"/>
      <c r="L709" s="14"/>
      <c r="M709" s="14"/>
      <c r="N709" s="13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</row>
    <row r="710" spans="1:49" ht="15.75" customHeight="1" x14ac:dyDescent="0.25">
      <c r="A710" s="106"/>
      <c r="B710" s="111"/>
      <c r="C710" s="114"/>
      <c r="D710" s="114"/>
      <c r="E710" s="117"/>
      <c r="F710" s="109"/>
      <c r="G710" s="121"/>
      <c r="H710" s="99"/>
      <c r="I710" s="7"/>
      <c r="J710" s="12" t="s">
        <v>566</v>
      </c>
      <c r="K710" s="13" t="s">
        <v>515</v>
      </c>
      <c r="L710" s="14">
        <v>2170</v>
      </c>
      <c r="M710" s="14">
        <v>2170</v>
      </c>
      <c r="N710" s="13" t="s">
        <v>554</v>
      </c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</row>
    <row r="711" spans="1:49" ht="15.75" customHeight="1" x14ac:dyDescent="0.25">
      <c r="A711" s="106"/>
      <c r="B711" s="111"/>
      <c r="C711" s="114"/>
      <c r="D711" s="114"/>
      <c r="E711" s="117"/>
      <c r="F711" s="109"/>
      <c r="G711" s="121"/>
      <c r="H711" s="99"/>
      <c r="I711" s="99"/>
      <c r="J711" s="12" t="s">
        <v>834</v>
      </c>
      <c r="K711" s="12" t="s">
        <v>700</v>
      </c>
      <c r="L711" s="29">
        <v>2251</v>
      </c>
      <c r="M711" s="29">
        <v>2251</v>
      </c>
      <c r="N711" s="12" t="s">
        <v>846</v>
      </c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</row>
    <row r="712" spans="1:49" ht="15.75" customHeight="1" x14ac:dyDescent="0.25">
      <c r="A712" s="106"/>
      <c r="B712" s="111"/>
      <c r="C712" s="114"/>
      <c r="D712" s="114"/>
      <c r="E712" s="117"/>
      <c r="F712" s="109"/>
      <c r="G712" s="121"/>
      <c r="H712" s="99"/>
      <c r="I712" s="99"/>
      <c r="J712" s="12" t="s">
        <v>516</v>
      </c>
      <c r="K712" s="12" t="s">
        <v>447</v>
      </c>
      <c r="L712" s="29">
        <v>4267</v>
      </c>
      <c r="M712" s="29">
        <v>4267</v>
      </c>
      <c r="N712" s="12" t="s">
        <v>526</v>
      </c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</row>
    <row r="713" spans="1:49" ht="15.75" customHeight="1" x14ac:dyDescent="0.25">
      <c r="A713" s="106"/>
      <c r="B713" s="111"/>
      <c r="C713" s="114"/>
      <c r="D713" s="114"/>
      <c r="E713" s="117"/>
      <c r="F713" s="109"/>
      <c r="G713" s="121"/>
      <c r="H713" s="99"/>
      <c r="I713" s="99"/>
      <c r="J713" s="12" t="s">
        <v>517</v>
      </c>
      <c r="K713" s="12" t="s">
        <v>468</v>
      </c>
      <c r="L713" s="29">
        <v>50</v>
      </c>
      <c r="M713" s="29">
        <v>50</v>
      </c>
      <c r="N713" s="12" t="s">
        <v>526</v>
      </c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</row>
    <row r="714" spans="1:49" ht="15.75" customHeight="1" x14ac:dyDescent="0.25">
      <c r="A714" s="106"/>
      <c r="B714" s="111"/>
      <c r="C714" s="114"/>
      <c r="D714" s="114"/>
      <c r="E714" s="117"/>
      <c r="F714" s="109"/>
      <c r="G714" s="121"/>
      <c r="H714" s="99"/>
      <c r="I714" s="99" t="s">
        <v>10</v>
      </c>
      <c r="J714" s="12" t="s">
        <v>1127</v>
      </c>
      <c r="K714" s="13" t="s">
        <v>1128</v>
      </c>
      <c r="L714" s="14">
        <v>1670</v>
      </c>
      <c r="M714" s="14">
        <v>1670</v>
      </c>
      <c r="N714" s="12" t="s">
        <v>1217</v>
      </c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</row>
    <row r="715" spans="1:49" ht="15.75" customHeight="1" x14ac:dyDescent="0.25">
      <c r="A715" s="106"/>
      <c r="B715" s="111"/>
      <c r="C715" s="114"/>
      <c r="D715" s="114"/>
      <c r="E715" s="117"/>
      <c r="F715" s="109"/>
      <c r="G715" s="121"/>
      <c r="H715" s="99"/>
      <c r="I715" s="99"/>
      <c r="J715" s="12" t="s">
        <v>1400</v>
      </c>
      <c r="K715" s="13" t="s">
        <v>1292</v>
      </c>
      <c r="L715" s="14">
        <v>721</v>
      </c>
      <c r="M715" s="14">
        <v>721</v>
      </c>
      <c r="N715" s="12" t="s">
        <v>1371</v>
      </c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</row>
    <row r="716" spans="1:49" ht="15.75" customHeight="1" x14ac:dyDescent="0.25">
      <c r="A716" s="106"/>
      <c r="B716" s="111"/>
      <c r="C716" s="114"/>
      <c r="D716" s="114"/>
      <c r="E716" s="117"/>
      <c r="F716" s="109"/>
      <c r="G716" s="121"/>
      <c r="H716" s="99"/>
      <c r="I716" s="99" t="s">
        <v>20</v>
      </c>
      <c r="J716" s="12" t="s">
        <v>1557</v>
      </c>
      <c r="K716" s="13" t="s">
        <v>1515</v>
      </c>
      <c r="L716" s="14">
        <v>2112</v>
      </c>
      <c r="M716" s="15">
        <v>2112</v>
      </c>
      <c r="N716" s="12" t="s">
        <v>1565</v>
      </c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</row>
    <row r="717" spans="1:49" ht="15.75" customHeight="1" x14ac:dyDescent="0.25">
      <c r="A717" s="106"/>
      <c r="B717" s="111"/>
      <c r="C717" s="114"/>
      <c r="D717" s="114"/>
      <c r="E717" s="117"/>
      <c r="F717" s="109"/>
      <c r="G717" s="121"/>
      <c r="H717" s="99"/>
      <c r="I717" s="99"/>
      <c r="J717" s="12" t="s">
        <v>1712</v>
      </c>
      <c r="K717" s="13" t="s">
        <v>1703</v>
      </c>
      <c r="L717" s="14">
        <v>1319</v>
      </c>
      <c r="M717" s="15">
        <v>1319</v>
      </c>
      <c r="N717" s="12" t="s">
        <v>1755</v>
      </c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</row>
    <row r="718" spans="1:49" ht="15.75" customHeight="1" x14ac:dyDescent="0.25">
      <c r="A718" s="106"/>
      <c r="B718" s="111"/>
      <c r="C718" s="114"/>
      <c r="D718" s="114"/>
      <c r="E718" s="117"/>
      <c r="F718" s="109"/>
      <c r="G718" s="121"/>
      <c r="H718" s="99"/>
      <c r="I718" s="99"/>
      <c r="J718" s="12" t="s">
        <v>1861</v>
      </c>
      <c r="K718" s="13" t="s">
        <v>1844</v>
      </c>
      <c r="L718" s="14">
        <v>1568</v>
      </c>
      <c r="M718" s="15">
        <v>1568</v>
      </c>
      <c r="N718" s="12" t="s">
        <v>1911</v>
      </c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</row>
    <row r="719" spans="1:49" ht="15.75" customHeight="1" x14ac:dyDescent="0.25">
      <c r="A719" s="106"/>
      <c r="B719" s="111"/>
      <c r="C719" s="114"/>
      <c r="D719" s="114"/>
      <c r="E719" s="117"/>
      <c r="F719" s="109"/>
      <c r="G719" s="121"/>
      <c r="H719" s="99"/>
      <c r="I719" s="99"/>
      <c r="J719" s="12" t="s">
        <v>1834</v>
      </c>
      <c r="K719" s="13" t="s">
        <v>1832</v>
      </c>
      <c r="L719" s="14">
        <v>6494</v>
      </c>
      <c r="M719" s="15">
        <v>6494</v>
      </c>
      <c r="N719" s="12" t="s">
        <v>1907</v>
      </c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</row>
    <row r="720" spans="1:49" ht="15.75" customHeight="1" x14ac:dyDescent="0.25">
      <c r="A720" s="106"/>
      <c r="B720" s="111"/>
      <c r="C720" s="114"/>
      <c r="D720" s="114"/>
      <c r="E720" s="117"/>
      <c r="F720" s="109"/>
      <c r="G720" s="121"/>
      <c r="H720" s="99"/>
      <c r="I720" s="99"/>
      <c r="J720" s="12" t="s">
        <v>1628</v>
      </c>
      <c r="K720" s="13" t="s">
        <v>1595</v>
      </c>
      <c r="L720" s="14">
        <v>1498</v>
      </c>
      <c r="M720" s="15">
        <v>1498</v>
      </c>
      <c r="N720" s="12" t="s">
        <v>1653</v>
      </c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</row>
    <row r="721" spans="1:49" x14ac:dyDescent="0.25">
      <c r="A721" s="107"/>
      <c r="B721" s="112"/>
      <c r="C721" s="115"/>
      <c r="D721" s="115"/>
      <c r="E721" s="118"/>
      <c r="F721" s="109"/>
      <c r="G721" s="121"/>
      <c r="H721" s="99"/>
      <c r="I721" s="99"/>
      <c r="J721" s="12" t="s">
        <v>1558</v>
      </c>
      <c r="K721" s="12" t="s">
        <v>1540</v>
      </c>
      <c r="L721" s="15">
        <v>525</v>
      </c>
      <c r="M721" s="15">
        <v>525</v>
      </c>
      <c r="N721" s="12" t="s">
        <v>1565</v>
      </c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</row>
    <row r="722" spans="1:49" ht="15.75" customHeight="1" x14ac:dyDescent="0.25">
      <c r="A722" s="105" t="s">
        <v>1997</v>
      </c>
      <c r="B722" s="110">
        <v>33600000</v>
      </c>
      <c r="C722" s="144" t="s">
        <v>355</v>
      </c>
      <c r="D722" s="113" t="s">
        <v>162</v>
      </c>
      <c r="E722" s="157" t="s">
        <v>456</v>
      </c>
      <c r="F722" s="105" t="s">
        <v>453</v>
      </c>
      <c r="G722" s="100">
        <v>1489</v>
      </c>
      <c r="H722" s="103" t="s">
        <v>359</v>
      </c>
      <c r="I722" s="105" t="s">
        <v>8</v>
      </c>
      <c r="J722" s="12"/>
      <c r="K722" s="12"/>
      <c r="L722" s="12"/>
      <c r="M722" s="12"/>
      <c r="N722" s="12"/>
      <c r="O722" s="90">
        <f>SUM(L722:L723)</f>
        <v>0</v>
      </c>
      <c r="P722" s="90">
        <f>SUM(M722:M723)</f>
        <v>0</v>
      </c>
      <c r="Q722" s="90">
        <f>SUM(L724:L726)</f>
        <v>530.1</v>
      </c>
      <c r="R722" s="90">
        <f>SUM(M724:M726)</f>
        <v>530.1</v>
      </c>
      <c r="S722" s="90">
        <f>SUM(L727:L728)</f>
        <v>125.1</v>
      </c>
      <c r="T722" s="90">
        <f>SUM(M727:M728)</f>
        <v>125.1</v>
      </c>
      <c r="U722" s="90">
        <f>L729+L730+L731</f>
        <v>495.80000000000007</v>
      </c>
      <c r="V722" s="90">
        <f>M729+M730+M731</f>
        <v>495.80000000000007</v>
      </c>
      <c r="W722" s="90">
        <f t="shared" ref="W722" si="10">O722+Q722+S722+U722</f>
        <v>1151</v>
      </c>
      <c r="X722" s="90">
        <f t="shared" ref="X722" si="11">P722+R722+T722+V722</f>
        <v>1151</v>
      </c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</row>
    <row r="723" spans="1:49" ht="15.75" customHeight="1" x14ac:dyDescent="0.25">
      <c r="A723" s="106"/>
      <c r="B723" s="111"/>
      <c r="C723" s="144"/>
      <c r="D723" s="114"/>
      <c r="E723" s="157"/>
      <c r="F723" s="106"/>
      <c r="G723" s="101"/>
      <c r="H723" s="104"/>
      <c r="I723" s="107"/>
      <c r="J723" s="12"/>
      <c r="K723" s="12"/>
      <c r="L723" s="12"/>
      <c r="M723" s="12"/>
      <c r="N723" s="12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</row>
    <row r="724" spans="1:49" ht="15.75" customHeight="1" x14ac:dyDescent="0.25">
      <c r="A724" s="106"/>
      <c r="B724" s="111"/>
      <c r="C724" s="144"/>
      <c r="D724" s="114"/>
      <c r="E724" s="157"/>
      <c r="F724" s="106"/>
      <c r="G724" s="101"/>
      <c r="H724" s="104"/>
      <c r="I724" s="99" t="s">
        <v>19</v>
      </c>
      <c r="J724" s="12" t="s">
        <v>771</v>
      </c>
      <c r="K724" s="13" t="s">
        <v>659</v>
      </c>
      <c r="L724" s="14">
        <v>123.2</v>
      </c>
      <c r="M724" s="14">
        <v>123.2</v>
      </c>
      <c r="N724" s="12" t="s">
        <v>822</v>
      </c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</row>
    <row r="725" spans="1:49" ht="15.75" customHeight="1" x14ac:dyDescent="0.25">
      <c r="A725" s="106"/>
      <c r="B725" s="111"/>
      <c r="C725" s="144"/>
      <c r="D725" s="114"/>
      <c r="E725" s="157"/>
      <c r="F725" s="106"/>
      <c r="G725" s="101"/>
      <c r="H725" s="104"/>
      <c r="I725" s="99"/>
      <c r="J725" s="12" t="s">
        <v>996</v>
      </c>
      <c r="K725" s="13" t="s">
        <v>992</v>
      </c>
      <c r="L725" s="14">
        <v>154.9</v>
      </c>
      <c r="M725" s="14">
        <v>154.9</v>
      </c>
      <c r="N725" s="12" t="s">
        <v>1021</v>
      </c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</row>
    <row r="726" spans="1:49" ht="15.75" customHeight="1" x14ac:dyDescent="0.25">
      <c r="A726" s="106"/>
      <c r="B726" s="111"/>
      <c r="C726" s="144"/>
      <c r="D726" s="114"/>
      <c r="E726" s="157"/>
      <c r="F726" s="106"/>
      <c r="G726" s="101"/>
      <c r="H726" s="104"/>
      <c r="I726" s="99"/>
      <c r="J726" s="12" t="s">
        <v>596</v>
      </c>
      <c r="K726" s="13" t="s">
        <v>484</v>
      </c>
      <c r="L726" s="14">
        <v>252</v>
      </c>
      <c r="M726" s="14">
        <v>252</v>
      </c>
      <c r="N726" s="12" t="s">
        <v>466</v>
      </c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</row>
    <row r="727" spans="1:49" ht="15.75" customHeight="1" x14ac:dyDescent="0.25">
      <c r="A727" s="106"/>
      <c r="B727" s="111"/>
      <c r="C727" s="144"/>
      <c r="D727" s="114"/>
      <c r="E727" s="157"/>
      <c r="F727" s="106"/>
      <c r="G727" s="101"/>
      <c r="H727" s="104"/>
      <c r="I727" s="99" t="s">
        <v>10</v>
      </c>
      <c r="J727" s="12" t="s">
        <v>1161</v>
      </c>
      <c r="K727" s="13" t="s">
        <v>1151</v>
      </c>
      <c r="L727" s="14">
        <v>125.1</v>
      </c>
      <c r="M727" s="14">
        <v>125.1</v>
      </c>
      <c r="N727" s="12" t="s">
        <v>1217</v>
      </c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</row>
    <row r="728" spans="1:49" ht="17.25" customHeight="1" x14ac:dyDescent="0.25">
      <c r="A728" s="106"/>
      <c r="B728" s="111"/>
      <c r="C728" s="144"/>
      <c r="D728" s="114"/>
      <c r="E728" s="157"/>
      <c r="F728" s="106"/>
      <c r="G728" s="101"/>
      <c r="H728" s="104"/>
      <c r="I728" s="99"/>
      <c r="J728" s="12"/>
      <c r="K728" s="13"/>
      <c r="L728" s="14"/>
      <c r="M728" s="14"/>
      <c r="N728" s="12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</row>
    <row r="729" spans="1:49" ht="15.75" customHeight="1" x14ac:dyDescent="0.25">
      <c r="A729" s="106"/>
      <c r="B729" s="111"/>
      <c r="C729" s="144"/>
      <c r="D729" s="114"/>
      <c r="E729" s="157"/>
      <c r="F729" s="106"/>
      <c r="G729" s="101"/>
      <c r="H729" s="104"/>
      <c r="I729" s="105" t="s">
        <v>20</v>
      </c>
      <c r="J729" s="12" t="s">
        <v>1465</v>
      </c>
      <c r="K729" s="12" t="s">
        <v>1446</v>
      </c>
      <c r="L729" s="12" t="s">
        <v>1466</v>
      </c>
      <c r="M729" s="12" t="s">
        <v>1466</v>
      </c>
      <c r="N729" s="12" t="s">
        <v>1482</v>
      </c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</row>
    <row r="730" spans="1:49" ht="15.75" customHeight="1" x14ac:dyDescent="0.25">
      <c r="A730" s="106"/>
      <c r="B730" s="111"/>
      <c r="C730" s="144"/>
      <c r="D730" s="114"/>
      <c r="E730" s="157"/>
      <c r="F730" s="106"/>
      <c r="G730" s="101"/>
      <c r="H730" s="104"/>
      <c r="I730" s="106"/>
      <c r="J730" s="12" t="s">
        <v>1735</v>
      </c>
      <c r="K730" s="12" t="s">
        <v>1693</v>
      </c>
      <c r="L730" s="12" t="s">
        <v>1736</v>
      </c>
      <c r="M730" s="12" t="s">
        <v>1816</v>
      </c>
      <c r="N730" s="12" t="s">
        <v>1798</v>
      </c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</row>
    <row r="731" spans="1:49" ht="18.75" customHeight="1" x14ac:dyDescent="0.25">
      <c r="A731" s="106"/>
      <c r="B731" s="111"/>
      <c r="C731" s="144"/>
      <c r="D731" s="115"/>
      <c r="E731" s="157"/>
      <c r="F731" s="107"/>
      <c r="G731" s="102"/>
      <c r="H731" s="120"/>
      <c r="I731" s="107"/>
      <c r="J731" s="12" t="s">
        <v>1614</v>
      </c>
      <c r="K731" s="12" t="s">
        <v>1567</v>
      </c>
      <c r="L731" s="12" t="s">
        <v>1615</v>
      </c>
      <c r="M731" s="12" t="s">
        <v>1615</v>
      </c>
      <c r="N731" s="12" t="s">
        <v>1641</v>
      </c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</row>
    <row r="732" spans="1:49" ht="15.75" customHeight="1" x14ac:dyDescent="0.25">
      <c r="A732" s="106" t="s">
        <v>1997</v>
      </c>
      <c r="B732" s="111">
        <v>33600000</v>
      </c>
      <c r="C732" s="113" t="s">
        <v>355</v>
      </c>
      <c r="D732" s="144" t="s">
        <v>162</v>
      </c>
      <c r="E732" s="140" t="s">
        <v>455</v>
      </c>
      <c r="F732" s="105" t="s">
        <v>454</v>
      </c>
      <c r="G732" s="100">
        <v>1035</v>
      </c>
      <c r="H732" s="103" t="s">
        <v>489</v>
      </c>
      <c r="I732" s="99" t="s">
        <v>8</v>
      </c>
      <c r="J732" s="12"/>
      <c r="K732" s="13"/>
      <c r="L732" s="14"/>
      <c r="M732" s="15"/>
      <c r="N732" s="12"/>
      <c r="O732" s="108">
        <f>SUM(L732:L733)</f>
        <v>0</v>
      </c>
      <c r="P732" s="108">
        <f>SUM(M732:M733)</f>
        <v>0</v>
      </c>
      <c r="Q732" s="108">
        <f>SUM(L734:L735)</f>
        <v>690</v>
      </c>
      <c r="R732" s="108">
        <f>SUM(M734:M735)</f>
        <v>690</v>
      </c>
      <c r="S732" s="108">
        <f>SUM(L736:L737)</f>
        <v>0</v>
      </c>
      <c r="T732" s="108">
        <f>SUM(M736:M737)</f>
        <v>0</v>
      </c>
      <c r="U732" s="108">
        <f>SUM(L738:L739)</f>
        <v>0</v>
      </c>
      <c r="V732" s="108">
        <f>SUM(M738:M739)</f>
        <v>0</v>
      </c>
      <c r="W732" s="108">
        <f t="shared" ref="W732" si="12">O732+Q732+S732+U732</f>
        <v>690</v>
      </c>
      <c r="X732" s="108">
        <f t="shared" ref="X732" si="13">P732+R732+T732+V732</f>
        <v>690</v>
      </c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</row>
    <row r="733" spans="1:49" ht="15.75" customHeight="1" x14ac:dyDescent="0.25">
      <c r="A733" s="106"/>
      <c r="B733" s="111"/>
      <c r="C733" s="114"/>
      <c r="D733" s="144"/>
      <c r="E733" s="140"/>
      <c r="F733" s="106"/>
      <c r="G733" s="101"/>
      <c r="H733" s="104"/>
      <c r="I733" s="99"/>
      <c r="J733" s="12"/>
      <c r="K733" s="13"/>
      <c r="L733" s="14"/>
      <c r="M733" s="14"/>
      <c r="N733" s="13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</row>
    <row r="734" spans="1:49" ht="15.75" customHeight="1" x14ac:dyDescent="0.25">
      <c r="A734" s="106"/>
      <c r="B734" s="111"/>
      <c r="C734" s="114"/>
      <c r="D734" s="144"/>
      <c r="E734" s="140"/>
      <c r="F734" s="106"/>
      <c r="G734" s="101"/>
      <c r="H734" s="104"/>
      <c r="I734" s="99" t="s">
        <v>19</v>
      </c>
      <c r="J734" s="12"/>
      <c r="K734" s="13"/>
      <c r="L734" s="14"/>
      <c r="M734" s="14"/>
      <c r="N734" s="12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</row>
    <row r="735" spans="1:49" ht="15.75" customHeight="1" x14ac:dyDescent="0.25">
      <c r="A735" s="106"/>
      <c r="B735" s="111"/>
      <c r="C735" s="114"/>
      <c r="D735" s="144"/>
      <c r="E735" s="140"/>
      <c r="F735" s="106"/>
      <c r="G735" s="101"/>
      <c r="H735" s="104"/>
      <c r="I735" s="99"/>
      <c r="J735" s="12" t="s">
        <v>597</v>
      </c>
      <c r="K735" s="13" t="s">
        <v>484</v>
      </c>
      <c r="L735" s="14">
        <v>690</v>
      </c>
      <c r="M735" s="14">
        <v>690</v>
      </c>
      <c r="N735" s="12" t="s">
        <v>466</v>
      </c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</row>
    <row r="736" spans="1:49" ht="15.75" customHeight="1" x14ac:dyDescent="0.25">
      <c r="A736" s="106"/>
      <c r="B736" s="111"/>
      <c r="C736" s="114"/>
      <c r="D736" s="144"/>
      <c r="E736" s="140"/>
      <c r="F736" s="106"/>
      <c r="G736" s="101"/>
      <c r="H736" s="104"/>
      <c r="I736" s="99" t="s">
        <v>10</v>
      </c>
      <c r="J736" s="12"/>
      <c r="K736" s="13"/>
      <c r="L736" s="14"/>
      <c r="M736" s="15"/>
      <c r="N736" s="12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</row>
    <row r="737" spans="1:49" ht="16.5" customHeight="1" x14ac:dyDescent="0.25">
      <c r="A737" s="106"/>
      <c r="B737" s="111"/>
      <c r="C737" s="114"/>
      <c r="D737" s="144"/>
      <c r="E737" s="140"/>
      <c r="F737" s="106"/>
      <c r="G737" s="101"/>
      <c r="H737" s="104"/>
      <c r="I737" s="99"/>
      <c r="J737" s="12"/>
      <c r="K737" s="13"/>
      <c r="L737" s="14"/>
      <c r="M737" s="14"/>
      <c r="N737" s="12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</row>
    <row r="738" spans="1:49" ht="15.75" customHeight="1" x14ac:dyDescent="0.25">
      <c r="A738" s="106"/>
      <c r="B738" s="111"/>
      <c r="C738" s="114"/>
      <c r="D738" s="144"/>
      <c r="E738" s="140"/>
      <c r="F738" s="106"/>
      <c r="G738" s="101"/>
      <c r="H738" s="104"/>
      <c r="I738" s="99" t="s">
        <v>20</v>
      </c>
      <c r="J738" s="12"/>
      <c r="K738" s="13"/>
      <c r="L738" s="14"/>
      <c r="M738" s="15"/>
      <c r="N738" s="12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</row>
    <row r="739" spans="1:49" ht="15.75" customHeight="1" x14ac:dyDescent="0.25">
      <c r="A739" s="106"/>
      <c r="B739" s="111"/>
      <c r="C739" s="115"/>
      <c r="D739" s="144"/>
      <c r="E739" s="141"/>
      <c r="F739" s="107"/>
      <c r="G739" s="102"/>
      <c r="H739" s="120"/>
      <c r="I739" s="99"/>
      <c r="J739" s="12"/>
      <c r="K739" s="12"/>
      <c r="L739" s="15"/>
      <c r="M739" s="15"/>
      <c r="N739" s="12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</row>
    <row r="740" spans="1:49" ht="15.75" customHeight="1" x14ac:dyDescent="0.25">
      <c r="A740" s="106" t="s">
        <v>1997</v>
      </c>
      <c r="B740" s="111">
        <v>33600000</v>
      </c>
      <c r="C740" s="113" t="s">
        <v>355</v>
      </c>
      <c r="D740" s="144" t="s">
        <v>162</v>
      </c>
      <c r="E740" s="139" t="s">
        <v>522</v>
      </c>
      <c r="F740" s="105" t="s">
        <v>518</v>
      </c>
      <c r="G740" s="100">
        <v>1233.46</v>
      </c>
      <c r="H740" s="103" t="s">
        <v>489</v>
      </c>
      <c r="I740" s="99" t="s">
        <v>8</v>
      </c>
      <c r="J740" s="12"/>
      <c r="K740" s="13"/>
      <c r="L740" s="14"/>
      <c r="M740" s="15"/>
      <c r="N740" s="12"/>
      <c r="O740" s="108">
        <f>SUM(L740:L741)</f>
        <v>0</v>
      </c>
      <c r="P740" s="108">
        <f>SUM(M740:M741)</f>
        <v>0</v>
      </c>
      <c r="Q740" s="108">
        <f>SUM(L742:L744)</f>
        <v>1057.58</v>
      </c>
      <c r="R740" s="108">
        <f>SUM(M742:M744)</f>
        <v>1057.58</v>
      </c>
      <c r="S740" s="108">
        <f>SUM(L745:L746)</f>
        <v>65.83</v>
      </c>
      <c r="T740" s="108">
        <f>SUM(M745:M746)</f>
        <v>65.83</v>
      </c>
      <c r="U740" s="108">
        <f>SUM(L747:L748)</f>
        <v>102.81</v>
      </c>
      <c r="V740" s="108">
        <f>SUM(M747:M748)</f>
        <v>102.81</v>
      </c>
      <c r="W740" s="108">
        <f t="shared" ref="W740" si="14">O740+Q740+S740+U740</f>
        <v>1226.2199999999998</v>
      </c>
      <c r="X740" s="108">
        <f t="shared" ref="X740" si="15">P740+R740+T740+V740</f>
        <v>1226.2199999999998</v>
      </c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</row>
    <row r="741" spans="1:49" ht="15.75" customHeight="1" x14ac:dyDescent="0.25">
      <c r="A741" s="106"/>
      <c r="B741" s="111"/>
      <c r="C741" s="114"/>
      <c r="D741" s="144"/>
      <c r="E741" s="140"/>
      <c r="F741" s="106"/>
      <c r="G741" s="101"/>
      <c r="H741" s="104"/>
      <c r="I741" s="99"/>
      <c r="J741" s="12"/>
      <c r="K741" s="13"/>
      <c r="L741" s="14"/>
      <c r="M741" s="14"/>
      <c r="N741" s="13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</row>
    <row r="742" spans="1:49" ht="15.75" customHeight="1" x14ac:dyDescent="0.25">
      <c r="A742" s="106"/>
      <c r="B742" s="111"/>
      <c r="C742" s="114"/>
      <c r="D742" s="144"/>
      <c r="E742" s="140"/>
      <c r="F742" s="106"/>
      <c r="G742" s="101"/>
      <c r="H742" s="104"/>
      <c r="I742" s="99" t="s">
        <v>19</v>
      </c>
      <c r="J742" s="12" t="s">
        <v>564</v>
      </c>
      <c r="K742" s="13" t="s">
        <v>549</v>
      </c>
      <c r="L742" s="14">
        <v>73.28</v>
      </c>
      <c r="M742" s="14">
        <v>73.28</v>
      </c>
      <c r="N742" s="12" t="s">
        <v>554</v>
      </c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</row>
    <row r="743" spans="1:49" ht="15.75" customHeight="1" x14ac:dyDescent="0.25">
      <c r="A743" s="106"/>
      <c r="B743" s="111"/>
      <c r="C743" s="114"/>
      <c r="D743" s="144"/>
      <c r="E743" s="140"/>
      <c r="F743" s="106"/>
      <c r="G743" s="101"/>
      <c r="H743" s="104"/>
      <c r="I743" s="99"/>
      <c r="J743" s="12" t="s">
        <v>565</v>
      </c>
      <c r="K743" s="13" t="s">
        <v>546</v>
      </c>
      <c r="L743" s="14">
        <v>489</v>
      </c>
      <c r="M743" s="14">
        <v>489</v>
      </c>
      <c r="N743" s="12" t="s">
        <v>554</v>
      </c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</row>
    <row r="744" spans="1:49" ht="15.75" customHeight="1" x14ac:dyDescent="0.25">
      <c r="A744" s="106"/>
      <c r="B744" s="111"/>
      <c r="C744" s="114"/>
      <c r="D744" s="144"/>
      <c r="E744" s="140"/>
      <c r="F744" s="106"/>
      <c r="G744" s="101"/>
      <c r="H744" s="104"/>
      <c r="I744" s="99"/>
      <c r="J744" s="12" t="s">
        <v>793</v>
      </c>
      <c r="K744" s="13" t="s">
        <v>661</v>
      </c>
      <c r="L744" s="14">
        <v>495.3</v>
      </c>
      <c r="M744" s="14">
        <v>495.3</v>
      </c>
      <c r="N744" s="12" t="s">
        <v>848</v>
      </c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</row>
    <row r="745" spans="1:49" ht="15.75" customHeight="1" x14ac:dyDescent="0.25">
      <c r="A745" s="106"/>
      <c r="B745" s="111"/>
      <c r="C745" s="114"/>
      <c r="D745" s="144"/>
      <c r="E745" s="140"/>
      <c r="F745" s="106"/>
      <c r="G745" s="101"/>
      <c r="H745" s="104"/>
      <c r="I745" s="99" t="s">
        <v>10</v>
      </c>
      <c r="J745" s="12">
        <v>471672511</v>
      </c>
      <c r="K745" s="13" t="s">
        <v>1239</v>
      </c>
      <c r="L745" s="14">
        <v>65.83</v>
      </c>
      <c r="M745" s="14">
        <v>65.83</v>
      </c>
      <c r="N745" s="12" t="s">
        <v>1257</v>
      </c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</row>
    <row r="746" spans="1:49" ht="13.5" customHeight="1" x14ac:dyDescent="0.25">
      <c r="A746" s="106"/>
      <c r="B746" s="111"/>
      <c r="C746" s="114"/>
      <c r="D746" s="144"/>
      <c r="E746" s="140"/>
      <c r="F746" s="106"/>
      <c r="G746" s="101"/>
      <c r="H746" s="104"/>
      <c r="I746" s="99"/>
      <c r="J746" s="11"/>
      <c r="K746" s="15"/>
      <c r="L746" s="15"/>
      <c r="M746" s="15"/>
      <c r="N746" s="15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</row>
    <row r="747" spans="1:49" ht="15.75" customHeight="1" x14ac:dyDescent="0.25">
      <c r="A747" s="106"/>
      <c r="B747" s="111"/>
      <c r="C747" s="114"/>
      <c r="D747" s="144"/>
      <c r="E747" s="140"/>
      <c r="F747" s="106"/>
      <c r="G747" s="101"/>
      <c r="H747" s="104"/>
      <c r="I747" s="99" t="s">
        <v>20</v>
      </c>
      <c r="J747" s="12" t="s">
        <v>1464</v>
      </c>
      <c r="K747" s="13" t="s">
        <v>1446</v>
      </c>
      <c r="L747" s="14">
        <v>55.6</v>
      </c>
      <c r="M747" s="15">
        <v>55.6</v>
      </c>
      <c r="N747" s="12" t="s">
        <v>1446</v>
      </c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</row>
    <row r="748" spans="1:49" ht="15.75" customHeight="1" x14ac:dyDescent="0.25">
      <c r="A748" s="106"/>
      <c r="B748" s="111"/>
      <c r="C748" s="115"/>
      <c r="D748" s="144"/>
      <c r="E748" s="141"/>
      <c r="F748" s="107"/>
      <c r="G748" s="102"/>
      <c r="H748" s="120"/>
      <c r="I748" s="99"/>
      <c r="J748" s="12" t="s">
        <v>1839</v>
      </c>
      <c r="K748" s="12" t="s">
        <v>1821</v>
      </c>
      <c r="L748" s="15">
        <v>47.21</v>
      </c>
      <c r="M748" s="15">
        <v>47.21</v>
      </c>
      <c r="N748" s="12" t="s">
        <v>1907</v>
      </c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</row>
    <row r="749" spans="1:49" ht="15.75" customHeight="1" x14ac:dyDescent="0.25">
      <c r="A749" s="106" t="s">
        <v>1997</v>
      </c>
      <c r="B749" s="111">
        <v>33600000</v>
      </c>
      <c r="C749" s="113" t="s">
        <v>355</v>
      </c>
      <c r="D749" s="144" t="s">
        <v>162</v>
      </c>
      <c r="E749" s="139" t="s">
        <v>523</v>
      </c>
      <c r="F749" s="105" t="s">
        <v>520</v>
      </c>
      <c r="G749" s="100">
        <v>913.8</v>
      </c>
      <c r="H749" s="103" t="s">
        <v>359</v>
      </c>
      <c r="I749" s="99" t="s">
        <v>8</v>
      </c>
      <c r="J749" s="12"/>
      <c r="K749" s="13"/>
      <c r="L749" s="14"/>
      <c r="M749" s="15"/>
      <c r="N749" s="12"/>
      <c r="O749" s="108">
        <f>SUM(L749:L750)</f>
        <v>0</v>
      </c>
      <c r="P749" s="108">
        <f>SUM(M749:M750)</f>
        <v>0</v>
      </c>
      <c r="Q749" s="108">
        <f>SUM(L751:L752)</f>
        <v>456.9</v>
      </c>
      <c r="R749" s="108">
        <f>SUM(M751:M752)</f>
        <v>456.9</v>
      </c>
      <c r="S749" s="108">
        <f>SUM(L753:L754)</f>
        <v>0</v>
      </c>
      <c r="T749" s="108">
        <f>SUM(M753:M754)</f>
        <v>0</v>
      </c>
      <c r="U749" s="108">
        <f>SUM(L755:L756)</f>
        <v>0</v>
      </c>
      <c r="V749" s="108">
        <f>SUM(M755:M756)</f>
        <v>0</v>
      </c>
      <c r="W749" s="108">
        <f t="shared" ref="W749" si="16">O749+Q749+S749+U749</f>
        <v>456.9</v>
      </c>
      <c r="X749" s="108">
        <f t="shared" ref="X749" si="17">P749+R749+T749+V749</f>
        <v>456.9</v>
      </c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</row>
    <row r="750" spans="1:49" ht="15.75" customHeight="1" x14ac:dyDescent="0.25">
      <c r="A750" s="106"/>
      <c r="B750" s="111"/>
      <c r="C750" s="114"/>
      <c r="D750" s="144"/>
      <c r="E750" s="140"/>
      <c r="F750" s="106"/>
      <c r="G750" s="101"/>
      <c r="H750" s="104"/>
      <c r="I750" s="99"/>
      <c r="J750" s="12"/>
      <c r="K750" s="13"/>
      <c r="L750" s="14"/>
      <c r="M750" s="14"/>
      <c r="N750" s="13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</row>
    <row r="751" spans="1:49" ht="15.75" customHeight="1" x14ac:dyDescent="0.25">
      <c r="A751" s="106"/>
      <c r="B751" s="111"/>
      <c r="C751" s="114"/>
      <c r="D751" s="144"/>
      <c r="E751" s="140"/>
      <c r="F751" s="106"/>
      <c r="G751" s="101"/>
      <c r="H751" s="104"/>
      <c r="I751" s="99" t="s">
        <v>19</v>
      </c>
      <c r="J751" s="12" t="s">
        <v>598</v>
      </c>
      <c r="K751" s="13" t="s">
        <v>484</v>
      </c>
      <c r="L751" s="14">
        <v>456.9</v>
      </c>
      <c r="M751" s="14">
        <v>456.9</v>
      </c>
      <c r="N751" s="12" t="s">
        <v>466</v>
      </c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</row>
    <row r="752" spans="1:49" ht="15.75" customHeight="1" x14ac:dyDescent="0.25">
      <c r="A752" s="106"/>
      <c r="B752" s="111"/>
      <c r="C752" s="114"/>
      <c r="D752" s="144"/>
      <c r="E752" s="140"/>
      <c r="F752" s="106"/>
      <c r="G752" s="101"/>
      <c r="H752" s="104"/>
      <c r="I752" s="99"/>
      <c r="J752" s="12"/>
      <c r="K752" s="13"/>
      <c r="L752" s="14"/>
      <c r="M752" s="14"/>
      <c r="N752" s="12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</row>
    <row r="753" spans="1:49" ht="15.75" customHeight="1" x14ac:dyDescent="0.25">
      <c r="A753" s="106"/>
      <c r="B753" s="111"/>
      <c r="C753" s="114"/>
      <c r="D753" s="144"/>
      <c r="E753" s="140"/>
      <c r="F753" s="106"/>
      <c r="G753" s="101"/>
      <c r="H753" s="104"/>
      <c r="I753" s="99" t="s">
        <v>10</v>
      </c>
      <c r="J753" s="12"/>
      <c r="K753" s="13"/>
      <c r="L753" s="14"/>
      <c r="M753" s="15"/>
      <c r="N753" s="12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</row>
    <row r="754" spans="1:49" ht="13.5" customHeight="1" x14ac:dyDescent="0.25">
      <c r="A754" s="106"/>
      <c r="B754" s="111"/>
      <c r="C754" s="114"/>
      <c r="D754" s="144"/>
      <c r="E754" s="140"/>
      <c r="F754" s="106"/>
      <c r="G754" s="101"/>
      <c r="H754" s="104"/>
      <c r="I754" s="99"/>
      <c r="J754" s="12"/>
      <c r="K754" s="13"/>
      <c r="L754" s="14"/>
      <c r="M754" s="14"/>
      <c r="N754" s="12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</row>
    <row r="755" spans="1:49" ht="15.75" customHeight="1" x14ac:dyDescent="0.25">
      <c r="A755" s="106"/>
      <c r="B755" s="111"/>
      <c r="C755" s="114"/>
      <c r="D755" s="144"/>
      <c r="E755" s="140"/>
      <c r="F755" s="106"/>
      <c r="G755" s="101"/>
      <c r="H755" s="104"/>
      <c r="I755" s="99" t="s">
        <v>20</v>
      </c>
      <c r="J755" s="12"/>
      <c r="K755" s="13"/>
      <c r="L755" s="14"/>
      <c r="M755" s="15"/>
      <c r="N755" s="12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</row>
    <row r="756" spans="1:49" ht="15.75" customHeight="1" x14ac:dyDescent="0.25">
      <c r="A756" s="106"/>
      <c r="B756" s="112"/>
      <c r="C756" s="115"/>
      <c r="D756" s="144"/>
      <c r="E756" s="141"/>
      <c r="F756" s="107"/>
      <c r="G756" s="102"/>
      <c r="H756" s="120"/>
      <c r="I756" s="99"/>
      <c r="J756" s="12"/>
      <c r="K756" s="12"/>
      <c r="L756" s="15"/>
      <c r="M756" s="15"/>
      <c r="N756" s="12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</row>
    <row r="757" spans="1:49" ht="15.75" customHeight="1" x14ac:dyDescent="0.25">
      <c r="A757" s="106" t="s">
        <v>1997</v>
      </c>
      <c r="B757" s="119">
        <v>33600000</v>
      </c>
      <c r="C757" s="113" t="s">
        <v>355</v>
      </c>
      <c r="D757" s="144" t="s">
        <v>162</v>
      </c>
      <c r="E757" s="139" t="s">
        <v>668</v>
      </c>
      <c r="F757" s="105" t="s">
        <v>519</v>
      </c>
      <c r="G757" s="100">
        <v>15175</v>
      </c>
      <c r="H757" s="103" t="s">
        <v>475</v>
      </c>
      <c r="I757" s="99" t="s">
        <v>8</v>
      </c>
      <c r="J757" s="12"/>
      <c r="K757" s="13"/>
      <c r="L757" s="14"/>
      <c r="M757" s="15"/>
      <c r="N757" s="12"/>
      <c r="O757" s="108">
        <f>SUM(L757:L758)</f>
        <v>0</v>
      </c>
      <c r="P757" s="108">
        <f>SUM(M757:M758)</f>
        <v>0</v>
      </c>
      <c r="Q757" s="108">
        <f>SUM(L759:L762)</f>
        <v>3230</v>
      </c>
      <c r="R757" s="108">
        <f>SUM(M759:M762)</f>
        <v>3230</v>
      </c>
      <c r="S757" s="108">
        <f>SUM(L763:L766)</f>
        <v>2960</v>
      </c>
      <c r="T757" s="108">
        <f>SUM(M763:M766)</f>
        <v>2960</v>
      </c>
      <c r="U757" s="108">
        <f>SUM(L767:L773)</f>
        <v>5950</v>
      </c>
      <c r="V757" s="108">
        <f>SUM(M767:M773)</f>
        <v>5950</v>
      </c>
      <c r="W757" s="108">
        <f>O757+Q757+S757+U757</f>
        <v>12140</v>
      </c>
      <c r="X757" s="108">
        <f>P757+R757+T757+V757</f>
        <v>12140</v>
      </c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</row>
    <row r="758" spans="1:49" ht="15.75" customHeight="1" x14ac:dyDescent="0.25">
      <c r="A758" s="106"/>
      <c r="B758" s="119"/>
      <c r="C758" s="114"/>
      <c r="D758" s="144"/>
      <c r="E758" s="140"/>
      <c r="F758" s="106"/>
      <c r="G758" s="101"/>
      <c r="H758" s="104"/>
      <c r="I758" s="99"/>
      <c r="J758" s="12"/>
      <c r="K758" s="13"/>
      <c r="L758" s="14"/>
      <c r="M758" s="14"/>
      <c r="N758" s="13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</row>
    <row r="759" spans="1:49" ht="15.75" customHeight="1" x14ac:dyDescent="0.25">
      <c r="A759" s="106"/>
      <c r="B759" s="119"/>
      <c r="C759" s="114"/>
      <c r="D759" s="144"/>
      <c r="E759" s="140"/>
      <c r="F759" s="106"/>
      <c r="G759" s="101"/>
      <c r="H759" s="104"/>
      <c r="I759" s="99" t="s">
        <v>19</v>
      </c>
      <c r="J759" s="13">
        <v>457787501</v>
      </c>
      <c r="K759" s="17" t="s">
        <v>935</v>
      </c>
      <c r="L759" s="14">
        <v>830</v>
      </c>
      <c r="M759" s="14">
        <v>830</v>
      </c>
      <c r="N759" s="12" t="s">
        <v>980</v>
      </c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</row>
    <row r="760" spans="1:49" ht="15.75" customHeight="1" x14ac:dyDescent="0.25">
      <c r="A760" s="106"/>
      <c r="B760" s="119"/>
      <c r="C760" s="114"/>
      <c r="D760" s="144"/>
      <c r="E760" s="140"/>
      <c r="F760" s="106"/>
      <c r="G760" s="101"/>
      <c r="H760" s="104"/>
      <c r="I760" s="99"/>
      <c r="J760" s="13" t="s">
        <v>669</v>
      </c>
      <c r="K760" s="17" t="s">
        <v>610</v>
      </c>
      <c r="L760" s="14">
        <v>830</v>
      </c>
      <c r="M760" s="14">
        <v>830</v>
      </c>
      <c r="N760" s="12" t="s">
        <v>686</v>
      </c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</row>
    <row r="761" spans="1:49" ht="15.75" customHeight="1" x14ac:dyDescent="0.25">
      <c r="A761" s="106"/>
      <c r="B761" s="119"/>
      <c r="C761" s="114"/>
      <c r="D761" s="144"/>
      <c r="E761" s="140"/>
      <c r="F761" s="106"/>
      <c r="G761" s="101"/>
      <c r="H761" s="104"/>
      <c r="I761" s="99"/>
      <c r="J761" s="12" t="s">
        <v>698</v>
      </c>
      <c r="K761" s="13" t="s">
        <v>542</v>
      </c>
      <c r="L761" s="14">
        <v>830</v>
      </c>
      <c r="M761" s="14">
        <v>830</v>
      </c>
      <c r="N761" s="12" t="s">
        <v>610</v>
      </c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</row>
    <row r="762" spans="1:49" ht="15.75" customHeight="1" x14ac:dyDescent="0.25">
      <c r="A762" s="106"/>
      <c r="B762" s="119"/>
      <c r="C762" s="114"/>
      <c r="D762" s="144"/>
      <c r="E762" s="140"/>
      <c r="F762" s="106"/>
      <c r="G762" s="101"/>
      <c r="H762" s="104"/>
      <c r="I762" s="99"/>
      <c r="J762" s="12">
        <v>453808254</v>
      </c>
      <c r="K762" s="13" t="s">
        <v>826</v>
      </c>
      <c r="L762" s="14">
        <v>740</v>
      </c>
      <c r="M762" s="14">
        <v>740</v>
      </c>
      <c r="N762" s="12" t="s">
        <v>878</v>
      </c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</row>
    <row r="763" spans="1:49" ht="18" customHeight="1" x14ac:dyDescent="0.25">
      <c r="A763" s="106"/>
      <c r="B763" s="119"/>
      <c r="C763" s="114"/>
      <c r="D763" s="144"/>
      <c r="E763" s="140"/>
      <c r="F763" s="106"/>
      <c r="G763" s="101"/>
      <c r="H763" s="104"/>
      <c r="I763" s="99" t="s">
        <v>10</v>
      </c>
      <c r="J763" s="12" t="s">
        <v>1107</v>
      </c>
      <c r="K763" s="13" t="s">
        <v>1103</v>
      </c>
      <c r="L763" s="14">
        <v>740</v>
      </c>
      <c r="M763" s="15">
        <v>740</v>
      </c>
      <c r="N763" s="12" t="s">
        <v>1217</v>
      </c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</row>
    <row r="764" spans="1:49" ht="18" customHeight="1" x14ac:dyDescent="0.25">
      <c r="A764" s="106"/>
      <c r="B764" s="119"/>
      <c r="C764" s="114"/>
      <c r="D764" s="144"/>
      <c r="E764" s="140"/>
      <c r="F764" s="106"/>
      <c r="G764" s="101"/>
      <c r="H764" s="104"/>
      <c r="I764" s="99"/>
      <c r="J764" s="12" t="s">
        <v>1397</v>
      </c>
      <c r="K764" s="13" t="s">
        <v>1396</v>
      </c>
      <c r="L764" s="14">
        <v>740</v>
      </c>
      <c r="M764" s="15">
        <v>740</v>
      </c>
      <c r="N764" s="12" t="s">
        <v>1406</v>
      </c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</row>
    <row r="765" spans="1:49" ht="18" customHeight="1" x14ac:dyDescent="0.25">
      <c r="A765" s="106"/>
      <c r="B765" s="119"/>
      <c r="C765" s="114"/>
      <c r="D765" s="144"/>
      <c r="E765" s="140"/>
      <c r="F765" s="106"/>
      <c r="G765" s="101"/>
      <c r="H765" s="104"/>
      <c r="I765" s="99"/>
      <c r="J765" s="12" t="s">
        <v>1309</v>
      </c>
      <c r="K765" s="13" t="s">
        <v>1302</v>
      </c>
      <c r="L765" s="14">
        <v>740</v>
      </c>
      <c r="M765" s="15">
        <v>740</v>
      </c>
      <c r="N765" s="12" t="s">
        <v>1338</v>
      </c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</row>
    <row r="766" spans="1:49" ht="18.75" customHeight="1" x14ac:dyDescent="0.25">
      <c r="A766" s="106"/>
      <c r="B766" s="119"/>
      <c r="C766" s="114"/>
      <c r="D766" s="144"/>
      <c r="E766" s="140"/>
      <c r="F766" s="106"/>
      <c r="G766" s="101"/>
      <c r="H766" s="104"/>
      <c r="I766" s="99"/>
      <c r="J766" s="12" t="s">
        <v>1036</v>
      </c>
      <c r="K766" s="13" t="s">
        <v>1004</v>
      </c>
      <c r="L766" s="14">
        <v>740</v>
      </c>
      <c r="M766" s="15">
        <v>740</v>
      </c>
      <c r="N766" s="12" t="s">
        <v>1066</v>
      </c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</row>
    <row r="767" spans="1:49" ht="15.75" customHeight="1" x14ac:dyDescent="0.25">
      <c r="A767" s="106"/>
      <c r="B767" s="119"/>
      <c r="C767" s="114"/>
      <c r="D767" s="144"/>
      <c r="E767" s="140"/>
      <c r="F767" s="106"/>
      <c r="G767" s="101"/>
      <c r="H767" s="104"/>
      <c r="I767" s="99" t="s">
        <v>20</v>
      </c>
      <c r="J767" s="12" t="s">
        <v>1491</v>
      </c>
      <c r="K767" s="12" t="s">
        <v>1486</v>
      </c>
      <c r="L767" s="15">
        <v>740</v>
      </c>
      <c r="M767" s="15">
        <v>740</v>
      </c>
      <c r="N767" s="12" t="s">
        <v>1515</v>
      </c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</row>
    <row r="768" spans="1:49" ht="15.75" customHeight="1" x14ac:dyDescent="0.25">
      <c r="A768" s="106"/>
      <c r="B768" s="119"/>
      <c r="C768" s="114"/>
      <c r="D768" s="144"/>
      <c r="E768" s="140"/>
      <c r="F768" s="106"/>
      <c r="G768" s="101"/>
      <c r="H768" s="104"/>
      <c r="I768" s="99"/>
      <c r="J768" s="12"/>
      <c r="K768" s="12" t="s">
        <v>1598</v>
      </c>
      <c r="L768" s="15">
        <v>770</v>
      </c>
      <c r="M768" s="15">
        <v>770</v>
      </c>
      <c r="N768" s="12" t="s">
        <v>1697</v>
      </c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</row>
    <row r="769" spans="1:49" ht="15.75" customHeight="1" x14ac:dyDescent="0.25">
      <c r="A769" s="106"/>
      <c r="B769" s="119"/>
      <c r="C769" s="114"/>
      <c r="D769" s="144"/>
      <c r="E769" s="140"/>
      <c r="F769" s="106"/>
      <c r="G769" s="101"/>
      <c r="H769" s="104"/>
      <c r="I769" s="99"/>
      <c r="J769" s="12" t="s">
        <v>1761</v>
      </c>
      <c r="K769" s="12" t="s">
        <v>1722</v>
      </c>
      <c r="L769" s="15">
        <v>740</v>
      </c>
      <c r="M769" s="15">
        <v>740</v>
      </c>
      <c r="N769" s="12" t="s">
        <v>1812</v>
      </c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</row>
    <row r="770" spans="1:49" ht="15.75" customHeight="1" x14ac:dyDescent="0.25">
      <c r="A770" s="106"/>
      <c r="B770" s="119"/>
      <c r="C770" s="114"/>
      <c r="D770" s="144"/>
      <c r="E770" s="140"/>
      <c r="F770" s="106"/>
      <c r="G770" s="101"/>
      <c r="H770" s="104"/>
      <c r="I770" s="99"/>
      <c r="J770" s="12" t="s">
        <v>1855</v>
      </c>
      <c r="K770" s="12" t="s">
        <v>1847</v>
      </c>
      <c r="L770" s="15">
        <v>1480</v>
      </c>
      <c r="M770" s="15">
        <v>1480</v>
      </c>
      <c r="N770" s="12" t="s">
        <v>1925</v>
      </c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</row>
    <row r="771" spans="1:49" ht="15.75" customHeight="1" x14ac:dyDescent="0.25">
      <c r="A771" s="106"/>
      <c r="B771" s="119"/>
      <c r="C771" s="114"/>
      <c r="D771" s="144"/>
      <c r="E771" s="140"/>
      <c r="F771" s="106"/>
      <c r="G771" s="101"/>
      <c r="H771" s="104"/>
      <c r="I771" s="99"/>
      <c r="J771" s="12" t="s">
        <v>1886</v>
      </c>
      <c r="K771" s="12" t="s">
        <v>43</v>
      </c>
      <c r="L771" s="15">
        <v>1480</v>
      </c>
      <c r="M771" s="15">
        <v>1480</v>
      </c>
      <c r="N771" s="12" t="s">
        <v>1925</v>
      </c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</row>
    <row r="772" spans="1:49" ht="15.75" customHeight="1" x14ac:dyDescent="0.25">
      <c r="A772" s="106"/>
      <c r="B772" s="119"/>
      <c r="C772" s="114"/>
      <c r="D772" s="144"/>
      <c r="E772" s="140"/>
      <c r="F772" s="106"/>
      <c r="G772" s="101"/>
      <c r="H772" s="104"/>
      <c r="I772" s="99"/>
      <c r="J772" s="12"/>
      <c r="K772" s="12"/>
      <c r="L772" s="15"/>
      <c r="M772" s="15"/>
      <c r="N772" s="12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</row>
    <row r="773" spans="1:49" ht="15.75" customHeight="1" x14ac:dyDescent="0.25">
      <c r="A773" s="106"/>
      <c r="B773" s="119"/>
      <c r="C773" s="115"/>
      <c r="D773" s="144"/>
      <c r="E773" s="141"/>
      <c r="F773" s="107"/>
      <c r="G773" s="102"/>
      <c r="H773" s="120"/>
      <c r="I773" s="99"/>
      <c r="J773" s="12" t="s">
        <v>1545</v>
      </c>
      <c r="K773" s="12" t="s">
        <v>1540</v>
      </c>
      <c r="L773" s="15">
        <v>740</v>
      </c>
      <c r="M773" s="15">
        <v>740</v>
      </c>
      <c r="N773" s="12" t="s">
        <v>1565</v>
      </c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</row>
    <row r="774" spans="1:49" ht="15.75" customHeight="1" x14ac:dyDescent="0.25">
      <c r="A774" s="106" t="s">
        <v>1997</v>
      </c>
      <c r="B774" s="110">
        <v>33600000</v>
      </c>
      <c r="C774" s="113" t="s">
        <v>355</v>
      </c>
      <c r="D774" s="144" t="s">
        <v>162</v>
      </c>
      <c r="E774" s="139" t="s">
        <v>606</v>
      </c>
      <c r="F774" s="105" t="s">
        <v>521</v>
      </c>
      <c r="G774" s="100">
        <v>573</v>
      </c>
      <c r="H774" s="103" t="s">
        <v>475</v>
      </c>
      <c r="I774" s="99" t="s">
        <v>8</v>
      </c>
      <c r="J774" s="12"/>
      <c r="K774" s="13"/>
      <c r="L774" s="14"/>
      <c r="M774" s="15"/>
      <c r="N774" s="12"/>
      <c r="O774" s="108">
        <f>SUM(L774:L775)</f>
        <v>0</v>
      </c>
      <c r="P774" s="108">
        <f>SUM(M774:M775)</f>
        <v>0</v>
      </c>
      <c r="Q774" s="108">
        <f>SUM(L776:L777)</f>
        <v>573</v>
      </c>
      <c r="R774" s="108">
        <f>SUM(M776:M777)</f>
        <v>573</v>
      </c>
      <c r="S774" s="108">
        <f>SUM(L778:L779)</f>
        <v>0</v>
      </c>
      <c r="T774" s="108">
        <f>SUM(M778:M779)</f>
        <v>0</v>
      </c>
      <c r="U774" s="108">
        <f>SUM(L780:L781)</f>
        <v>0</v>
      </c>
      <c r="V774" s="108">
        <f>SUM(M780:M781)</f>
        <v>0</v>
      </c>
      <c r="W774" s="108">
        <f t="shared" ref="W774" si="18">O774+Q774+S774+U774</f>
        <v>573</v>
      </c>
      <c r="X774" s="108">
        <f t="shared" ref="X774" si="19">P774+R774+T774+V774</f>
        <v>573</v>
      </c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</row>
    <row r="775" spans="1:49" ht="15.75" customHeight="1" x14ac:dyDescent="0.25">
      <c r="A775" s="106"/>
      <c r="B775" s="111"/>
      <c r="C775" s="114"/>
      <c r="D775" s="144"/>
      <c r="E775" s="140"/>
      <c r="F775" s="106"/>
      <c r="G775" s="101"/>
      <c r="H775" s="104"/>
      <c r="I775" s="99"/>
      <c r="J775" s="12"/>
      <c r="K775" s="13"/>
      <c r="L775" s="14"/>
      <c r="M775" s="14"/>
      <c r="N775" s="13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</row>
    <row r="776" spans="1:49" ht="15.75" customHeight="1" x14ac:dyDescent="0.25">
      <c r="A776" s="106"/>
      <c r="B776" s="111"/>
      <c r="C776" s="114"/>
      <c r="D776" s="144"/>
      <c r="E776" s="140"/>
      <c r="F776" s="106"/>
      <c r="G776" s="101"/>
      <c r="H776" s="104"/>
      <c r="I776" s="99" t="s">
        <v>19</v>
      </c>
      <c r="J776" s="12" t="s">
        <v>607</v>
      </c>
      <c r="K776" s="13" t="s">
        <v>468</v>
      </c>
      <c r="L776" s="14">
        <v>573</v>
      </c>
      <c r="M776" s="14">
        <v>573</v>
      </c>
      <c r="N776" s="13" t="s">
        <v>526</v>
      </c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</row>
    <row r="777" spans="1:49" ht="15.75" customHeight="1" x14ac:dyDescent="0.25">
      <c r="A777" s="106"/>
      <c r="B777" s="111"/>
      <c r="C777" s="114"/>
      <c r="D777" s="144"/>
      <c r="E777" s="140"/>
      <c r="F777" s="106"/>
      <c r="G777" s="101"/>
      <c r="H777" s="104"/>
      <c r="I777" s="99"/>
      <c r="J777" s="12"/>
      <c r="K777" s="13"/>
      <c r="L777" s="14"/>
      <c r="M777" s="14"/>
      <c r="N777" s="12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</row>
    <row r="778" spans="1:49" ht="15.75" customHeight="1" x14ac:dyDescent="0.25">
      <c r="A778" s="106"/>
      <c r="B778" s="111"/>
      <c r="C778" s="114"/>
      <c r="D778" s="144"/>
      <c r="E778" s="140"/>
      <c r="F778" s="106"/>
      <c r="G778" s="101"/>
      <c r="H778" s="104"/>
      <c r="I778" s="99" t="s">
        <v>10</v>
      </c>
      <c r="J778" s="12"/>
      <c r="K778" s="13"/>
      <c r="L778" s="14"/>
      <c r="M778" s="15"/>
      <c r="N778" s="12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</row>
    <row r="779" spans="1:49" ht="22.5" customHeight="1" x14ac:dyDescent="0.25">
      <c r="A779" s="106"/>
      <c r="B779" s="111"/>
      <c r="C779" s="114"/>
      <c r="D779" s="144"/>
      <c r="E779" s="140"/>
      <c r="F779" s="106"/>
      <c r="G779" s="101"/>
      <c r="H779" s="104"/>
      <c r="I779" s="99"/>
      <c r="J779" s="12"/>
      <c r="K779" s="13"/>
      <c r="L779" s="14"/>
      <c r="M779" s="14"/>
      <c r="N779" s="12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</row>
    <row r="780" spans="1:49" ht="15.75" customHeight="1" x14ac:dyDescent="0.25">
      <c r="A780" s="106"/>
      <c r="B780" s="111"/>
      <c r="C780" s="114"/>
      <c r="D780" s="144"/>
      <c r="E780" s="140"/>
      <c r="F780" s="106"/>
      <c r="G780" s="101"/>
      <c r="H780" s="104"/>
      <c r="I780" s="99" t="s">
        <v>20</v>
      </c>
      <c r="J780" s="12"/>
      <c r="K780" s="13"/>
      <c r="L780" s="14"/>
      <c r="M780" s="15"/>
      <c r="N780" s="12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</row>
    <row r="781" spans="1:49" ht="15.75" customHeight="1" x14ac:dyDescent="0.25">
      <c r="A781" s="107"/>
      <c r="B781" s="112"/>
      <c r="C781" s="114"/>
      <c r="D781" s="144"/>
      <c r="E781" s="141"/>
      <c r="F781" s="107"/>
      <c r="G781" s="102"/>
      <c r="H781" s="120"/>
      <c r="I781" s="99"/>
      <c r="J781" s="12"/>
      <c r="K781" s="12"/>
      <c r="L781" s="15"/>
      <c r="M781" s="15"/>
      <c r="N781" s="12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</row>
    <row r="782" spans="1:49" ht="15.75" customHeight="1" x14ac:dyDescent="0.25">
      <c r="A782" s="105" t="s">
        <v>1997</v>
      </c>
      <c r="B782" s="110">
        <v>33600000</v>
      </c>
      <c r="C782" s="144" t="s">
        <v>355</v>
      </c>
      <c r="D782" s="113" t="s">
        <v>162</v>
      </c>
      <c r="E782" s="139" t="s">
        <v>631</v>
      </c>
      <c r="F782" s="105" t="s">
        <v>532</v>
      </c>
      <c r="G782" s="100">
        <v>31.75</v>
      </c>
      <c r="H782" s="103" t="s">
        <v>489</v>
      </c>
      <c r="I782" s="99" t="s">
        <v>8</v>
      </c>
      <c r="J782" s="12"/>
      <c r="K782" s="13"/>
      <c r="L782" s="14"/>
      <c r="M782" s="15"/>
      <c r="N782" s="12"/>
      <c r="O782" s="108">
        <f>SUM(L782:L783)</f>
        <v>0</v>
      </c>
      <c r="P782" s="108">
        <f>SUM(M782:M783)</f>
        <v>0</v>
      </c>
      <c r="Q782" s="108">
        <f>SUM(L784:L785)</f>
        <v>31.75</v>
      </c>
      <c r="R782" s="108">
        <f>SUM(M784:M785)</f>
        <v>31.75</v>
      </c>
      <c r="S782" s="108">
        <f>SUM(L786:L787)</f>
        <v>0</v>
      </c>
      <c r="T782" s="108">
        <f>SUM(M786:M787)</f>
        <v>0</v>
      </c>
      <c r="U782" s="108">
        <f>SUM(L788:L789)</f>
        <v>0</v>
      </c>
      <c r="V782" s="108">
        <f>SUM(M788:M789)</f>
        <v>0</v>
      </c>
      <c r="W782" s="108">
        <f t="shared" ref="W782" si="20">O782+Q782+S782+U782</f>
        <v>31.75</v>
      </c>
      <c r="X782" s="108">
        <f t="shared" ref="X782" si="21">P782+R782+T782+V782</f>
        <v>31.75</v>
      </c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</row>
    <row r="783" spans="1:49" ht="15.75" customHeight="1" x14ac:dyDescent="0.25">
      <c r="A783" s="106"/>
      <c r="B783" s="111"/>
      <c r="C783" s="144"/>
      <c r="D783" s="114"/>
      <c r="E783" s="140"/>
      <c r="F783" s="106"/>
      <c r="G783" s="101"/>
      <c r="H783" s="104"/>
      <c r="I783" s="99"/>
      <c r="J783" s="12"/>
      <c r="K783" s="13"/>
      <c r="L783" s="14"/>
      <c r="M783" s="14"/>
      <c r="N783" s="13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</row>
    <row r="784" spans="1:49" ht="15.75" customHeight="1" x14ac:dyDescent="0.25">
      <c r="A784" s="106"/>
      <c r="B784" s="111"/>
      <c r="C784" s="144"/>
      <c r="D784" s="114"/>
      <c r="E784" s="140"/>
      <c r="F784" s="106"/>
      <c r="G784" s="101"/>
      <c r="H784" s="104"/>
      <c r="I784" s="99" t="s">
        <v>19</v>
      </c>
      <c r="J784" s="12"/>
      <c r="K784" s="13"/>
      <c r="L784" s="14"/>
      <c r="M784" s="14"/>
      <c r="N784" s="12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</row>
    <row r="785" spans="1:49" ht="15.75" customHeight="1" x14ac:dyDescent="0.25">
      <c r="A785" s="106"/>
      <c r="B785" s="111"/>
      <c r="C785" s="144"/>
      <c r="D785" s="114"/>
      <c r="E785" s="140"/>
      <c r="F785" s="106"/>
      <c r="G785" s="101"/>
      <c r="H785" s="104"/>
      <c r="I785" s="99"/>
      <c r="J785" s="12" t="s">
        <v>632</v>
      </c>
      <c r="K785" s="13" t="s">
        <v>620</v>
      </c>
      <c r="L785" s="14">
        <v>31.75</v>
      </c>
      <c r="M785" s="14">
        <v>31.75</v>
      </c>
      <c r="N785" s="12" t="s">
        <v>610</v>
      </c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</row>
    <row r="786" spans="1:49" ht="15.75" customHeight="1" x14ac:dyDescent="0.25">
      <c r="A786" s="106"/>
      <c r="B786" s="111"/>
      <c r="C786" s="144"/>
      <c r="D786" s="114"/>
      <c r="E786" s="140"/>
      <c r="F786" s="106"/>
      <c r="G786" s="101"/>
      <c r="H786" s="104"/>
      <c r="I786" s="99" t="s">
        <v>10</v>
      </c>
      <c r="J786" s="12"/>
      <c r="K786" s="13"/>
      <c r="L786" s="14"/>
      <c r="M786" s="15"/>
      <c r="N786" s="12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</row>
    <row r="787" spans="1:49" ht="22.5" customHeight="1" x14ac:dyDescent="0.25">
      <c r="A787" s="106"/>
      <c r="B787" s="111"/>
      <c r="C787" s="144"/>
      <c r="D787" s="114"/>
      <c r="E787" s="140"/>
      <c r="F787" s="106"/>
      <c r="G787" s="101"/>
      <c r="H787" s="104"/>
      <c r="I787" s="99"/>
      <c r="J787" s="12"/>
      <c r="K787" s="13"/>
      <c r="L787" s="14"/>
      <c r="M787" s="14"/>
      <c r="N787" s="12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</row>
    <row r="788" spans="1:49" ht="15.75" customHeight="1" x14ac:dyDescent="0.25">
      <c r="A788" s="106"/>
      <c r="B788" s="111"/>
      <c r="C788" s="144"/>
      <c r="D788" s="114"/>
      <c r="E788" s="140"/>
      <c r="F788" s="106"/>
      <c r="G788" s="101"/>
      <c r="H788" s="104"/>
      <c r="I788" s="99" t="s">
        <v>20</v>
      </c>
      <c r="J788" s="12"/>
      <c r="K788" s="13"/>
      <c r="L788" s="14"/>
      <c r="M788" s="15"/>
      <c r="N788" s="12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</row>
    <row r="789" spans="1:49" ht="15.75" customHeight="1" x14ac:dyDescent="0.25">
      <c r="A789" s="107"/>
      <c r="B789" s="112"/>
      <c r="C789" s="144"/>
      <c r="D789" s="114"/>
      <c r="E789" s="141"/>
      <c r="F789" s="107"/>
      <c r="G789" s="102"/>
      <c r="H789" s="120"/>
      <c r="I789" s="99"/>
      <c r="J789" s="12"/>
      <c r="K789" s="12"/>
      <c r="L789" s="15"/>
      <c r="M789" s="15"/>
      <c r="N789" s="12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</row>
    <row r="790" spans="1:49" ht="15.75" customHeight="1" x14ac:dyDescent="0.25">
      <c r="A790" s="109" t="s">
        <v>1997</v>
      </c>
      <c r="B790" s="119">
        <v>33600000</v>
      </c>
      <c r="C790" s="144" t="s">
        <v>355</v>
      </c>
      <c r="D790" s="144" t="s">
        <v>162</v>
      </c>
      <c r="E790" s="116" t="s">
        <v>2002</v>
      </c>
      <c r="F790" s="105" t="s">
        <v>534</v>
      </c>
      <c r="G790" s="100">
        <v>193</v>
      </c>
      <c r="H790" s="103" t="s">
        <v>475</v>
      </c>
      <c r="I790" s="99" t="s">
        <v>8</v>
      </c>
      <c r="J790" s="12"/>
      <c r="K790" s="13"/>
      <c r="L790" s="14"/>
      <c r="M790" s="15"/>
      <c r="N790" s="12"/>
      <c r="O790" s="108">
        <f>SUM(L790:L791)</f>
        <v>0</v>
      </c>
      <c r="P790" s="108">
        <f>SUM(M790:M791)</f>
        <v>0</v>
      </c>
      <c r="Q790" s="108">
        <f>SUM(L792:L793)</f>
        <v>46.9</v>
      </c>
      <c r="R790" s="108">
        <f>SUM(M792:M793)</f>
        <v>46.9</v>
      </c>
      <c r="S790" s="108">
        <f>SUM(L794:L795)</f>
        <v>46.9</v>
      </c>
      <c r="T790" s="108">
        <f>SUM(M794:M795)</f>
        <v>46.9</v>
      </c>
      <c r="U790" s="108">
        <f>SUM(L796:L798)</f>
        <v>93.800000000000011</v>
      </c>
      <c r="V790" s="108">
        <f>SUM(M796:M798)</f>
        <v>93.800000000000011</v>
      </c>
      <c r="W790" s="108">
        <f t="shared" ref="W790" si="22">O790+Q790+S790+U790</f>
        <v>187.60000000000002</v>
      </c>
      <c r="X790" s="108">
        <f t="shared" ref="X790" si="23">P790+R790+T790+V790</f>
        <v>187.60000000000002</v>
      </c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</row>
    <row r="791" spans="1:49" ht="15.75" customHeight="1" x14ac:dyDescent="0.25">
      <c r="A791" s="109"/>
      <c r="B791" s="119"/>
      <c r="C791" s="144"/>
      <c r="D791" s="144"/>
      <c r="E791" s="117"/>
      <c r="F791" s="106"/>
      <c r="G791" s="101"/>
      <c r="H791" s="104"/>
      <c r="I791" s="99"/>
      <c r="J791" s="12"/>
      <c r="K791" s="13"/>
      <c r="L791" s="14"/>
      <c r="M791" s="14"/>
      <c r="N791" s="13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</row>
    <row r="792" spans="1:49" ht="15.75" customHeight="1" x14ac:dyDescent="0.25">
      <c r="A792" s="109"/>
      <c r="B792" s="119"/>
      <c r="C792" s="144"/>
      <c r="D792" s="144"/>
      <c r="E792" s="117"/>
      <c r="F792" s="106"/>
      <c r="G792" s="101"/>
      <c r="H792" s="104"/>
      <c r="I792" s="99" t="s">
        <v>19</v>
      </c>
      <c r="J792" s="12"/>
      <c r="K792" s="13"/>
      <c r="L792" s="14"/>
      <c r="M792" s="14"/>
      <c r="N792" s="12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</row>
    <row r="793" spans="1:49" ht="15.75" customHeight="1" x14ac:dyDescent="0.25">
      <c r="A793" s="109"/>
      <c r="B793" s="119"/>
      <c r="C793" s="144"/>
      <c r="D793" s="144"/>
      <c r="E793" s="117"/>
      <c r="F793" s="106"/>
      <c r="G793" s="101"/>
      <c r="H793" s="104"/>
      <c r="I793" s="99"/>
      <c r="J793" s="12" t="s">
        <v>621</v>
      </c>
      <c r="K793" s="13" t="s">
        <v>620</v>
      </c>
      <c r="L793" s="14">
        <v>46.9</v>
      </c>
      <c r="M793" s="14">
        <v>46.9</v>
      </c>
      <c r="N793" s="12" t="s">
        <v>610</v>
      </c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</row>
    <row r="794" spans="1:49" ht="15.75" customHeight="1" x14ac:dyDescent="0.25">
      <c r="A794" s="109"/>
      <c r="B794" s="119"/>
      <c r="C794" s="144"/>
      <c r="D794" s="144"/>
      <c r="E794" s="117"/>
      <c r="F794" s="106"/>
      <c r="G794" s="101"/>
      <c r="H794" s="104"/>
      <c r="I794" s="99" t="s">
        <v>10</v>
      </c>
      <c r="J794" s="12" t="s">
        <v>1182</v>
      </c>
      <c r="K794" s="13" t="s">
        <v>1152</v>
      </c>
      <c r="L794" s="14">
        <v>46.9</v>
      </c>
      <c r="M794" s="15">
        <v>46.9</v>
      </c>
      <c r="N794" s="12" t="s">
        <v>1209</v>
      </c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</row>
    <row r="795" spans="1:49" ht="22.5" customHeight="1" x14ac:dyDescent="0.25">
      <c r="A795" s="109"/>
      <c r="B795" s="119"/>
      <c r="C795" s="144"/>
      <c r="D795" s="144"/>
      <c r="E795" s="117"/>
      <c r="F795" s="106"/>
      <c r="G795" s="101"/>
      <c r="H795" s="104"/>
      <c r="I795" s="99"/>
      <c r="J795" s="12"/>
      <c r="K795" s="13"/>
      <c r="L795" s="14"/>
      <c r="M795" s="14"/>
      <c r="N795" s="12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</row>
    <row r="796" spans="1:49" ht="15.75" customHeight="1" x14ac:dyDescent="0.25">
      <c r="A796" s="109"/>
      <c r="B796" s="119"/>
      <c r="C796" s="144"/>
      <c r="D796" s="144"/>
      <c r="E796" s="117"/>
      <c r="F796" s="106"/>
      <c r="G796" s="101"/>
      <c r="H796" s="104"/>
      <c r="I796" s="99" t="s">
        <v>20</v>
      </c>
      <c r="J796" s="12" t="s">
        <v>1542</v>
      </c>
      <c r="K796" s="13" t="s">
        <v>1540</v>
      </c>
      <c r="L796" s="14">
        <v>28.14</v>
      </c>
      <c r="M796" s="15">
        <v>28.14</v>
      </c>
      <c r="N796" s="12" t="s">
        <v>1565</v>
      </c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</row>
    <row r="797" spans="1:49" ht="15.75" customHeight="1" x14ac:dyDescent="0.25">
      <c r="A797" s="109"/>
      <c r="B797" s="119"/>
      <c r="C797" s="144"/>
      <c r="D797" s="144"/>
      <c r="E797" s="117"/>
      <c r="F797" s="106"/>
      <c r="G797" s="101"/>
      <c r="H797" s="104"/>
      <c r="I797" s="99"/>
      <c r="J797" s="12" t="s">
        <v>1856</v>
      </c>
      <c r="K797" s="13" t="s">
        <v>1847</v>
      </c>
      <c r="L797" s="14">
        <v>18.760000000000002</v>
      </c>
      <c r="M797" s="15">
        <v>18.760000000000002</v>
      </c>
      <c r="N797" s="12" t="s">
        <v>1911</v>
      </c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</row>
    <row r="798" spans="1:49" ht="15.75" customHeight="1" x14ac:dyDescent="0.25">
      <c r="A798" s="109"/>
      <c r="B798" s="119"/>
      <c r="C798" s="144"/>
      <c r="D798" s="144"/>
      <c r="E798" s="118"/>
      <c r="F798" s="107"/>
      <c r="G798" s="102"/>
      <c r="H798" s="120"/>
      <c r="I798" s="99"/>
      <c r="J798" s="12" t="s">
        <v>1801</v>
      </c>
      <c r="K798" s="12" t="s">
        <v>1802</v>
      </c>
      <c r="L798" s="15">
        <v>46.9</v>
      </c>
      <c r="M798" s="15">
        <v>46.9</v>
      </c>
      <c r="N798" s="12" t="s">
        <v>1820</v>
      </c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</row>
    <row r="799" spans="1:49" ht="15.75" customHeight="1" x14ac:dyDescent="0.25">
      <c r="A799" s="109" t="s">
        <v>1997</v>
      </c>
      <c r="B799" s="119">
        <v>33600000</v>
      </c>
      <c r="C799" s="144" t="s">
        <v>355</v>
      </c>
      <c r="D799" s="144" t="s">
        <v>162</v>
      </c>
      <c r="E799" s="116" t="s">
        <v>567</v>
      </c>
      <c r="F799" s="105" t="s">
        <v>535</v>
      </c>
      <c r="G799" s="100">
        <v>82.5</v>
      </c>
      <c r="H799" s="103" t="s">
        <v>475</v>
      </c>
      <c r="I799" s="99" t="s">
        <v>8</v>
      </c>
      <c r="J799" s="12"/>
      <c r="K799" s="13"/>
      <c r="L799" s="14"/>
      <c r="M799" s="15"/>
      <c r="N799" s="12"/>
      <c r="O799" s="108">
        <f>SUM(L799:L800)</f>
        <v>0</v>
      </c>
      <c r="P799" s="108">
        <f>SUM(M799:M800)</f>
        <v>0</v>
      </c>
      <c r="Q799" s="108">
        <f>SUM(L801:L802)</f>
        <v>22</v>
      </c>
      <c r="R799" s="108">
        <f>SUM(M801:M802)</f>
        <v>22</v>
      </c>
      <c r="S799" s="108">
        <f>SUM(L803:L804)</f>
        <v>11</v>
      </c>
      <c r="T799" s="108">
        <f>SUM(M803:M804)</f>
        <v>11</v>
      </c>
      <c r="U799" s="108">
        <f>SUM(L805:L807)</f>
        <v>38.5</v>
      </c>
      <c r="V799" s="108">
        <f>SUM(M805:M807)</f>
        <v>38.5</v>
      </c>
      <c r="W799" s="108">
        <f t="shared" ref="W799" si="24">O799+Q799+S799+U799</f>
        <v>71.5</v>
      </c>
      <c r="X799" s="108">
        <f t="shared" ref="X799" si="25">P799+R799+T799+V799</f>
        <v>71.5</v>
      </c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</row>
    <row r="800" spans="1:49" ht="15.75" customHeight="1" x14ac:dyDescent="0.25">
      <c r="A800" s="109"/>
      <c r="B800" s="119"/>
      <c r="C800" s="144"/>
      <c r="D800" s="144"/>
      <c r="E800" s="117"/>
      <c r="F800" s="106"/>
      <c r="G800" s="101"/>
      <c r="H800" s="104"/>
      <c r="I800" s="99"/>
      <c r="J800" s="12"/>
      <c r="K800" s="13"/>
      <c r="L800" s="14"/>
      <c r="M800" s="14"/>
      <c r="N800" s="13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</row>
    <row r="801" spans="1:49" ht="15.75" customHeight="1" x14ac:dyDescent="0.25">
      <c r="A801" s="109"/>
      <c r="B801" s="119"/>
      <c r="C801" s="144"/>
      <c r="D801" s="144"/>
      <c r="E801" s="117"/>
      <c r="F801" s="106"/>
      <c r="G801" s="101"/>
      <c r="H801" s="104"/>
      <c r="I801" s="99" t="s">
        <v>19</v>
      </c>
      <c r="J801" s="12" t="s">
        <v>970</v>
      </c>
      <c r="K801" s="13" t="s">
        <v>935</v>
      </c>
      <c r="L801" s="14">
        <v>11</v>
      </c>
      <c r="M801" s="14">
        <v>11</v>
      </c>
      <c r="N801" s="12" t="s">
        <v>980</v>
      </c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</row>
    <row r="802" spans="1:49" ht="15.75" customHeight="1" x14ac:dyDescent="0.25">
      <c r="A802" s="109"/>
      <c r="B802" s="119"/>
      <c r="C802" s="144"/>
      <c r="D802" s="144"/>
      <c r="E802" s="117"/>
      <c r="F802" s="106"/>
      <c r="G802" s="101"/>
      <c r="H802" s="104"/>
      <c r="I802" s="99"/>
      <c r="J802" s="12" t="s">
        <v>619</v>
      </c>
      <c r="K802" s="13" t="s">
        <v>620</v>
      </c>
      <c r="L802" s="14">
        <v>11</v>
      </c>
      <c r="M802" s="14">
        <v>11</v>
      </c>
      <c r="N802" s="12" t="s">
        <v>610</v>
      </c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</row>
    <row r="803" spans="1:49" ht="15.75" customHeight="1" x14ac:dyDescent="0.25">
      <c r="A803" s="109"/>
      <c r="B803" s="119"/>
      <c r="C803" s="144"/>
      <c r="D803" s="144"/>
      <c r="E803" s="117"/>
      <c r="F803" s="106"/>
      <c r="G803" s="101"/>
      <c r="H803" s="104"/>
      <c r="I803" s="99" t="s">
        <v>10</v>
      </c>
      <c r="J803" s="12" t="s">
        <v>1108</v>
      </c>
      <c r="K803" s="13" t="s">
        <v>1103</v>
      </c>
      <c r="L803" s="14">
        <v>11</v>
      </c>
      <c r="M803" s="14">
        <v>11</v>
      </c>
      <c r="N803" s="12" t="s">
        <v>1217</v>
      </c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</row>
    <row r="804" spans="1:49" ht="22.5" customHeight="1" x14ac:dyDescent="0.25">
      <c r="A804" s="109"/>
      <c r="B804" s="119"/>
      <c r="C804" s="144"/>
      <c r="D804" s="144"/>
      <c r="E804" s="117"/>
      <c r="F804" s="106"/>
      <c r="G804" s="101"/>
      <c r="H804" s="104"/>
      <c r="I804" s="99"/>
      <c r="J804" s="12"/>
      <c r="K804" s="13"/>
      <c r="L804" s="14"/>
      <c r="M804" s="14"/>
      <c r="N804" s="12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</row>
    <row r="805" spans="1:49" ht="15.75" customHeight="1" x14ac:dyDescent="0.25">
      <c r="A805" s="109"/>
      <c r="B805" s="119"/>
      <c r="C805" s="144"/>
      <c r="D805" s="144"/>
      <c r="E805" s="117"/>
      <c r="F805" s="106"/>
      <c r="G805" s="101"/>
      <c r="H805" s="104"/>
      <c r="I805" s="99" t="s">
        <v>20</v>
      </c>
      <c r="J805" s="12" t="s">
        <v>1548</v>
      </c>
      <c r="K805" s="13" t="s">
        <v>1540</v>
      </c>
      <c r="L805" s="14">
        <v>16.5</v>
      </c>
      <c r="M805" s="15">
        <v>16.5</v>
      </c>
      <c r="N805" s="12" t="s">
        <v>1565</v>
      </c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</row>
    <row r="806" spans="1:49" ht="15.75" customHeight="1" x14ac:dyDescent="0.25">
      <c r="A806" s="109"/>
      <c r="B806" s="119"/>
      <c r="C806" s="144"/>
      <c r="D806" s="144"/>
      <c r="E806" s="117"/>
      <c r="F806" s="106"/>
      <c r="G806" s="101"/>
      <c r="H806" s="104"/>
      <c r="I806" s="99"/>
      <c r="J806" s="12" t="s">
        <v>1853</v>
      </c>
      <c r="K806" s="13" t="s">
        <v>1847</v>
      </c>
      <c r="L806" s="14">
        <v>5.5</v>
      </c>
      <c r="M806" s="15">
        <v>5.5</v>
      </c>
      <c r="N806" s="12" t="s">
        <v>1907</v>
      </c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</row>
    <row r="807" spans="1:49" ht="15.75" customHeight="1" x14ac:dyDescent="0.25">
      <c r="A807" s="109"/>
      <c r="B807" s="119"/>
      <c r="C807" s="144"/>
      <c r="D807" s="144"/>
      <c r="E807" s="118"/>
      <c r="F807" s="107"/>
      <c r="G807" s="102"/>
      <c r="H807" s="120"/>
      <c r="I807" s="99"/>
      <c r="J807" s="12" t="s">
        <v>1803</v>
      </c>
      <c r="K807" s="12" t="s">
        <v>1753</v>
      </c>
      <c r="L807" s="15">
        <v>16.5</v>
      </c>
      <c r="M807" s="15">
        <v>16.5</v>
      </c>
      <c r="N807" s="12" t="s">
        <v>1820</v>
      </c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</row>
    <row r="808" spans="1:49" ht="15.75" customHeight="1" x14ac:dyDescent="0.25">
      <c r="A808" s="106" t="s">
        <v>1997</v>
      </c>
      <c r="B808" s="111">
        <v>33600000</v>
      </c>
      <c r="C808" s="114" t="s">
        <v>355</v>
      </c>
      <c r="D808" s="144" t="s">
        <v>162</v>
      </c>
      <c r="E808" s="116" t="s">
        <v>1386</v>
      </c>
      <c r="F808" s="105" t="s">
        <v>568</v>
      </c>
      <c r="G808" s="100">
        <v>1737.9</v>
      </c>
      <c r="H808" s="103" t="s">
        <v>475</v>
      </c>
      <c r="I808" s="99" t="s">
        <v>8</v>
      </c>
      <c r="J808" s="12"/>
      <c r="K808" s="13"/>
      <c r="L808" s="14"/>
      <c r="M808" s="15"/>
      <c r="N808" s="12"/>
      <c r="O808" s="108">
        <f>SUM(L808:L809)</f>
        <v>0</v>
      </c>
      <c r="P808" s="108">
        <f>SUM(M808:M809)</f>
        <v>0</v>
      </c>
      <c r="Q808" s="108">
        <f>SUM(L810:L811)</f>
        <v>0</v>
      </c>
      <c r="R808" s="108">
        <f>SUM(M810:M811)</f>
        <v>0</v>
      </c>
      <c r="S808" s="108">
        <f>SUM(L812:L813)</f>
        <v>10.5</v>
      </c>
      <c r="T808" s="108">
        <f>SUM(M812:M813)</f>
        <v>10.5</v>
      </c>
      <c r="U808" s="108">
        <f>SUM(L814:L815)</f>
        <v>10.5</v>
      </c>
      <c r="V808" s="108">
        <f>SUM(M814:M815)</f>
        <v>10.5</v>
      </c>
      <c r="W808" s="108">
        <f t="shared" ref="W808" si="26">O808+Q808+S808+U808</f>
        <v>21</v>
      </c>
      <c r="X808" s="108">
        <f t="shared" ref="X808" si="27">P808+R808+T808+V808</f>
        <v>21</v>
      </c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</row>
    <row r="809" spans="1:49" ht="15.75" customHeight="1" x14ac:dyDescent="0.25">
      <c r="A809" s="106"/>
      <c r="B809" s="111"/>
      <c r="C809" s="114"/>
      <c r="D809" s="144"/>
      <c r="E809" s="117"/>
      <c r="F809" s="106"/>
      <c r="G809" s="101"/>
      <c r="H809" s="104"/>
      <c r="I809" s="99"/>
      <c r="J809" s="12"/>
      <c r="K809" s="13"/>
      <c r="L809" s="14"/>
      <c r="M809" s="14"/>
      <c r="N809" s="13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</row>
    <row r="810" spans="1:49" ht="15.75" customHeight="1" x14ac:dyDescent="0.25">
      <c r="A810" s="106"/>
      <c r="B810" s="111"/>
      <c r="C810" s="114"/>
      <c r="D810" s="144"/>
      <c r="E810" s="117"/>
      <c r="F810" s="106"/>
      <c r="G810" s="101"/>
      <c r="H810" s="104"/>
      <c r="I810" s="99" t="s">
        <v>19</v>
      </c>
      <c r="J810" s="12"/>
      <c r="K810" s="13"/>
      <c r="L810" s="14"/>
      <c r="M810" s="14"/>
      <c r="N810" s="12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</row>
    <row r="811" spans="1:49" ht="15.75" customHeight="1" x14ac:dyDescent="0.25">
      <c r="A811" s="106"/>
      <c r="B811" s="111"/>
      <c r="C811" s="114"/>
      <c r="D811" s="144"/>
      <c r="E811" s="117"/>
      <c r="F811" s="106"/>
      <c r="G811" s="101"/>
      <c r="H811" s="104"/>
      <c r="I811" s="99"/>
      <c r="J811" s="12"/>
      <c r="K811" s="13"/>
      <c r="L811" s="14"/>
      <c r="M811" s="14"/>
      <c r="N811" s="12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</row>
    <row r="812" spans="1:49" ht="15.75" customHeight="1" x14ac:dyDescent="0.25">
      <c r="A812" s="106"/>
      <c r="B812" s="111"/>
      <c r="C812" s="114"/>
      <c r="D812" s="144"/>
      <c r="E812" s="117"/>
      <c r="F812" s="106"/>
      <c r="G812" s="101"/>
      <c r="H812" s="104"/>
      <c r="I812" s="99" t="s">
        <v>10</v>
      </c>
      <c r="J812" s="12" t="s">
        <v>1385</v>
      </c>
      <c r="K812" s="13" t="s">
        <v>1360</v>
      </c>
      <c r="L812" s="14">
        <v>10.5</v>
      </c>
      <c r="M812" s="14">
        <v>10.5</v>
      </c>
      <c r="N812" s="12" t="s">
        <v>1407</v>
      </c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</row>
    <row r="813" spans="1:49" ht="15.75" customHeight="1" x14ac:dyDescent="0.25">
      <c r="A813" s="106"/>
      <c r="B813" s="111"/>
      <c r="C813" s="114"/>
      <c r="D813" s="144"/>
      <c r="E813" s="117"/>
      <c r="F813" s="106"/>
      <c r="G813" s="101"/>
      <c r="H813" s="104"/>
      <c r="I813" s="99"/>
      <c r="J813" s="12"/>
      <c r="K813" s="13"/>
      <c r="L813" s="14"/>
      <c r="M813" s="14"/>
      <c r="N813" s="12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</row>
    <row r="814" spans="1:49" ht="15.75" customHeight="1" x14ac:dyDescent="0.25">
      <c r="A814" s="106"/>
      <c r="B814" s="111"/>
      <c r="C814" s="114"/>
      <c r="D814" s="144"/>
      <c r="E814" s="117"/>
      <c r="F814" s="106"/>
      <c r="G814" s="101"/>
      <c r="H814" s="104"/>
      <c r="I814" s="99" t="s">
        <v>20</v>
      </c>
      <c r="J814" s="12" t="s">
        <v>1742</v>
      </c>
      <c r="K814" s="13" t="s">
        <v>1693</v>
      </c>
      <c r="L814" s="14">
        <v>10.5</v>
      </c>
      <c r="M814" s="15">
        <v>10.5</v>
      </c>
      <c r="N814" s="12" t="s">
        <v>1798</v>
      </c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</row>
    <row r="815" spans="1:49" ht="15.75" customHeight="1" x14ac:dyDescent="0.25">
      <c r="A815" s="106"/>
      <c r="B815" s="112"/>
      <c r="C815" s="115"/>
      <c r="D815" s="144"/>
      <c r="E815" s="118"/>
      <c r="F815" s="106"/>
      <c r="G815" s="102"/>
      <c r="H815" s="120"/>
      <c r="I815" s="99"/>
      <c r="J815" s="12"/>
      <c r="K815" s="12"/>
      <c r="L815" s="15"/>
      <c r="M815" s="15"/>
      <c r="N815" s="12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</row>
    <row r="816" spans="1:49" ht="15.75" customHeight="1" x14ac:dyDescent="0.25">
      <c r="A816" s="106" t="s">
        <v>1997</v>
      </c>
      <c r="B816" s="119">
        <v>33600000</v>
      </c>
      <c r="C816" s="144" t="s">
        <v>355</v>
      </c>
      <c r="D816" s="113" t="s">
        <v>162</v>
      </c>
      <c r="E816" s="143" t="s">
        <v>582</v>
      </c>
      <c r="F816" s="109" t="s">
        <v>569</v>
      </c>
      <c r="G816" s="121">
        <v>2640</v>
      </c>
      <c r="H816" s="99" t="s">
        <v>475</v>
      </c>
      <c r="I816" s="99" t="s">
        <v>8</v>
      </c>
      <c r="J816" s="12"/>
      <c r="K816" s="13"/>
      <c r="L816" s="14"/>
      <c r="M816" s="15"/>
      <c r="N816" s="12"/>
      <c r="O816" s="108">
        <f>SUM(L816:L817)</f>
        <v>0</v>
      </c>
      <c r="P816" s="108">
        <f>SUM(M816:M817)</f>
        <v>0</v>
      </c>
      <c r="Q816" s="108">
        <f>SUM(L818:L819)</f>
        <v>1056</v>
      </c>
      <c r="R816" s="108">
        <f>SUM(M818:M819)</f>
        <v>1056</v>
      </c>
      <c r="S816" s="108">
        <f>SUM(L820:L821)</f>
        <v>528</v>
      </c>
      <c r="T816" s="108">
        <f>SUM(M820:M821)</f>
        <v>528</v>
      </c>
      <c r="U816" s="108">
        <f>SUM(L822:L823)</f>
        <v>528</v>
      </c>
      <c r="V816" s="108">
        <f>SUM(M822:M823)</f>
        <v>528</v>
      </c>
      <c r="W816" s="108">
        <f t="shared" ref="W816" si="28">O816+Q816+S816+U816</f>
        <v>2112</v>
      </c>
      <c r="X816" s="108">
        <f t="shared" ref="X816" si="29">P816+R816+T816+V816</f>
        <v>2112</v>
      </c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</row>
    <row r="817" spans="1:49" ht="15.75" customHeight="1" x14ac:dyDescent="0.25">
      <c r="A817" s="106"/>
      <c r="B817" s="119"/>
      <c r="C817" s="144"/>
      <c r="D817" s="114"/>
      <c r="E817" s="143"/>
      <c r="F817" s="109"/>
      <c r="G817" s="121"/>
      <c r="H817" s="99"/>
      <c r="I817" s="99"/>
      <c r="J817" s="12"/>
      <c r="K817" s="13"/>
      <c r="L817" s="14"/>
      <c r="M817" s="14"/>
      <c r="N817" s="13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</row>
    <row r="818" spans="1:49" ht="15.75" customHeight="1" x14ac:dyDescent="0.25">
      <c r="A818" s="106"/>
      <c r="B818" s="119"/>
      <c r="C818" s="144"/>
      <c r="D818" s="114"/>
      <c r="E818" s="143"/>
      <c r="F818" s="109"/>
      <c r="G818" s="121"/>
      <c r="H818" s="99"/>
      <c r="I818" s="99" t="s">
        <v>19</v>
      </c>
      <c r="J818" s="12" t="s">
        <v>819</v>
      </c>
      <c r="K818" s="13" t="s">
        <v>578</v>
      </c>
      <c r="L818" s="14">
        <v>528</v>
      </c>
      <c r="M818" s="14">
        <v>528</v>
      </c>
      <c r="N818" s="12" t="s">
        <v>638</v>
      </c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</row>
    <row r="819" spans="1:49" ht="15.75" customHeight="1" x14ac:dyDescent="0.25">
      <c r="A819" s="106"/>
      <c r="B819" s="119"/>
      <c r="C819" s="144"/>
      <c r="D819" s="114"/>
      <c r="E819" s="143"/>
      <c r="F819" s="109"/>
      <c r="G819" s="121"/>
      <c r="H819" s="99"/>
      <c r="I819" s="99"/>
      <c r="J819" s="12" t="s">
        <v>798</v>
      </c>
      <c r="K819" s="13" t="s">
        <v>661</v>
      </c>
      <c r="L819" s="14">
        <v>528</v>
      </c>
      <c r="M819" s="14">
        <v>528</v>
      </c>
      <c r="N819" s="12" t="s">
        <v>826</v>
      </c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</row>
    <row r="820" spans="1:49" ht="15.75" customHeight="1" x14ac:dyDescent="0.25">
      <c r="A820" s="106"/>
      <c r="B820" s="119"/>
      <c r="C820" s="144"/>
      <c r="D820" s="114"/>
      <c r="E820" s="143"/>
      <c r="F820" s="109"/>
      <c r="G820" s="121"/>
      <c r="H820" s="99"/>
      <c r="I820" s="99" t="s">
        <v>10</v>
      </c>
      <c r="J820" s="12" t="s">
        <v>1191</v>
      </c>
      <c r="K820" s="13" t="s">
        <v>1152</v>
      </c>
      <c r="L820" s="14">
        <v>528</v>
      </c>
      <c r="M820" s="15">
        <v>528</v>
      </c>
      <c r="N820" s="12" t="s">
        <v>1209</v>
      </c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</row>
    <row r="821" spans="1:49" ht="15.75" customHeight="1" x14ac:dyDescent="0.25">
      <c r="A821" s="106"/>
      <c r="B821" s="119"/>
      <c r="C821" s="144"/>
      <c r="D821" s="114"/>
      <c r="E821" s="143"/>
      <c r="F821" s="109"/>
      <c r="G821" s="121"/>
      <c r="H821" s="99"/>
      <c r="I821" s="99"/>
      <c r="J821" s="12"/>
      <c r="K821" s="13"/>
      <c r="L821" s="14"/>
      <c r="M821" s="14"/>
      <c r="N821" s="12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</row>
    <row r="822" spans="1:49" ht="15.75" customHeight="1" x14ac:dyDescent="0.25">
      <c r="A822" s="106"/>
      <c r="B822" s="119"/>
      <c r="C822" s="144"/>
      <c r="D822" s="114"/>
      <c r="E822" s="143"/>
      <c r="F822" s="109"/>
      <c r="G822" s="121"/>
      <c r="H822" s="99"/>
      <c r="I822" s="99" t="s">
        <v>20</v>
      </c>
      <c r="J822" s="12" t="s">
        <v>1665</v>
      </c>
      <c r="K822" s="13" t="s">
        <v>1663</v>
      </c>
      <c r="L822" s="14">
        <v>528</v>
      </c>
      <c r="M822" s="15">
        <v>528</v>
      </c>
      <c r="N822" s="12" t="s">
        <v>1694</v>
      </c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</row>
    <row r="823" spans="1:49" ht="15.75" customHeight="1" x14ac:dyDescent="0.25">
      <c r="A823" s="106"/>
      <c r="B823" s="119"/>
      <c r="C823" s="144"/>
      <c r="D823" s="114"/>
      <c r="E823" s="143"/>
      <c r="F823" s="109"/>
      <c r="G823" s="121"/>
      <c r="H823" s="99"/>
      <c r="I823" s="99"/>
      <c r="J823" s="12"/>
      <c r="K823" s="12"/>
      <c r="L823" s="15"/>
      <c r="M823" s="15"/>
      <c r="N823" s="12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</row>
    <row r="824" spans="1:49" ht="15.75" hidden="1" customHeight="1" x14ac:dyDescent="0.25">
      <c r="A824" s="106"/>
      <c r="B824" s="119"/>
      <c r="C824" s="144"/>
      <c r="D824" s="115"/>
      <c r="E824" s="143"/>
      <c r="F824" s="109"/>
      <c r="G824" s="121"/>
      <c r="H824" s="99"/>
      <c r="I824" s="7"/>
      <c r="J824" s="12"/>
      <c r="K824" s="12"/>
      <c r="L824" s="15"/>
      <c r="M824" s="15"/>
      <c r="N824" s="12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</row>
    <row r="825" spans="1:49" ht="15.75" customHeight="1" x14ac:dyDescent="0.25">
      <c r="A825" s="106" t="s">
        <v>1997</v>
      </c>
      <c r="B825" s="112">
        <v>33600000</v>
      </c>
      <c r="C825" s="113" t="s">
        <v>355</v>
      </c>
      <c r="D825" s="113" t="s">
        <v>162</v>
      </c>
      <c r="E825" s="116" t="s">
        <v>580</v>
      </c>
      <c r="F825" s="105" t="s">
        <v>579</v>
      </c>
      <c r="G825" s="100">
        <v>447</v>
      </c>
      <c r="H825" s="103" t="s">
        <v>475</v>
      </c>
      <c r="I825" s="99" t="s">
        <v>8</v>
      </c>
      <c r="J825" s="12"/>
      <c r="K825" s="13"/>
      <c r="L825" s="14"/>
      <c r="M825" s="15"/>
      <c r="N825" s="12"/>
      <c r="O825" s="108">
        <f>SUM(L825:L826)</f>
        <v>0</v>
      </c>
      <c r="P825" s="108">
        <f>SUM(M825:M826)</f>
        <v>0</v>
      </c>
      <c r="Q825" s="108">
        <f>SUM(L827:L828)</f>
        <v>149</v>
      </c>
      <c r="R825" s="108">
        <f>SUM(M827:M828)</f>
        <v>149</v>
      </c>
      <c r="S825" s="108">
        <f>SUM(L829:L830)</f>
        <v>149</v>
      </c>
      <c r="T825" s="108">
        <f>SUM(M829:M830)</f>
        <v>149</v>
      </c>
      <c r="U825" s="108">
        <f>SUM(L831:L832)</f>
        <v>0</v>
      </c>
      <c r="V825" s="108">
        <f>SUM(M831:M832)</f>
        <v>0</v>
      </c>
      <c r="W825" s="108">
        <f t="shared" ref="W825" si="30">O825+Q825+S825+U825</f>
        <v>298</v>
      </c>
      <c r="X825" s="108">
        <f t="shared" ref="X825" si="31">P825+R825+T825+V825</f>
        <v>298</v>
      </c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</row>
    <row r="826" spans="1:49" ht="15.75" customHeight="1" x14ac:dyDescent="0.25">
      <c r="A826" s="106"/>
      <c r="B826" s="119"/>
      <c r="C826" s="114"/>
      <c r="D826" s="114"/>
      <c r="E826" s="117"/>
      <c r="F826" s="106"/>
      <c r="G826" s="101"/>
      <c r="H826" s="104"/>
      <c r="I826" s="99"/>
      <c r="J826" s="12"/>
      <c r="K826" s="13"/>
      <c r="L826" s="14"/>
      <c r="M826" s="14"/>
      <c r="N826" s="13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</row>
    <row r="827" spans="1:49" ht="15.75" customHeight="1" x14ac:dyDescent="0.25">
      <c r="A827" s="106"/>
      <c r="B827" s="119"/>
      <c r="C827" s="114"/>
      <c r="D827" s="114"/>
      <c r="E827" s="117"/>
      <c r="F827" s="106"/>
      <c r="G827" s="101"/>
      <c r="H827" s="104"/>
      <c r="I827" s="99" t="s">
        <v>19</v>
      </c>
      <c r="J827" s="12"/>
      <c r="K827" s="13"/>
      <c r="L827" s="14"/>
      <c r="M827" s="14"/>
      <c r="N827" s="12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</row>
    <row r="828" spans="1:49" ht="15.75" customHeight="1" x14ac:dyDescent="0.25">
      <c r="A828" s="106"/>
      <c r="B828" s="119"/>
      <c r="C828" s="114"/>
      <c r="D828" s="114"/>
      <c r="E828" s="117"/>
      <c r="F828" s="106"/>
      <c r="G828" s="101"/>
      <c r="H828" s="104"/>
      <c r="I828" s="99"/>
      <c r="J828" s="12" t="s">
        <v>635</v>
      </c>
      <c r="K828" s="13" t="s">
        <v>578</v>
      </c>
      <c r="L828" s="14">
        <v>149</v>
      </c>
      <c r="M828" s="14">
        <v>149</v>
      </c>
      <c r="N828" s="12" t="s">
        <v>610</v>
      </c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</row>
    <row r="829" spans="1:49" ht="15.75" customHeight="1" x14ac:dyDescent="0.25">
      <c r="A829" s="106"/>
      <c r="B829" s="119"/>
      <c r="C829" s="114"/>
      <c r="D829" s="114"/>
      <c r="E829" s="117"/>
      <c r="F829" s="106"/>
      <c r="G829" s="101"/>
      <c r="H829" s="104"/>
      <c r="I829" s="99" t="s">
        <v>10</v>
      </c>
      <c r="J829" s="12" t="s">
        <v>1188</v>
      </c>
      <c r="K829" s="13" t="s">
        <v>1152</v>
      </c>
      <c r="L829" s="14">
        <v>149</v>
      </c>
      <c r="M829" s="15">
        <v>149</v>
      </c>
      <c r="N829" s="12" t="s">
        <v>1209</v>
      </c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</row>
    <row r="830" spans="1:49" ht="15.75" customHeight="1" x14ac:dyDescent="0.25">
      <c r="A830" s="106"/>
      <c r="B830" s="119"/>
      <c r="C830" s="114"/>
      <c r="D830" s="114"/>
      <c r="E830" s="117"/>
      <c r="F830" s="106"/>
      <c r="G830" s="101"/>
      <c r="H830" s="104"/>
      <c r="I830" s="99"/>
      <c r="J830" s="12"/>
      <c r="K830" s="13"/>
      <c r="L830" s="14"/>
      <c r="M830" s="14"/>
      <c r="N830" s="12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</row>
    <row r="831" spans="1:49" ht="15.75" customHeight="1" x14ac:dyDescent="0.25">
      <c r="A831" s="106"/>
      <c r="B831" s="119"/>
      <c r="C831" s="114"/>
      <c r="D831" s="114"/>
      <c r="E831" s="117"/>
      <c r="F831" s="106"/>
      <c r="G831" s="101"/>
      <c r="H831" s="104"/>
      <c r="I831" s="99" t="s">
        <v>20</v>
      </c>
      <c r="J831" s="12"/>
      <c r="K831" s="13"/>
      <c r="L831" s="14"/>
      <c r="M831" s="15"/>
      <c r="N831" s="12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</row>
    <row r="832" spans="1:49" ht="15.75" customHeight="1" x14ac:dyDescent="0.25">
      <c r="A832" s="106"/>
      <c r="B832" s="119"/>
      <c r="C832" s="115"/>
      <c r="D832" s="115"/>
      <c r="E832" s="118"/>
      <c r="F832" s="107"/>
      <c r="G832" s="102"/>
      <c r="H832" s="120"/>
      <c r="I832" s="99"/>
      <c r="J832" s="12"/>
      <c r="K832" s="12"/>
      <c r="L832" s="15"/>
      <c r="M832" s="15"/>
      <c r="N832" s="12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</row>
    <row r="833" spans="1:49" ht="15.75" customHeight="1" x14ac:dyDescent="0.25">
      <c r="A833" s="106" t="s">
        <v>1997</v>
      </c>
      <c r="B833" s="112">
        <v>33600000</v>
      </c>
      <c r="C833" s="113" t="s">
        <v>355</v>
      </c>
      <c r="D833" s="113" t="s">
        <v>162</v>
      </c>
      <c r="E833" s="116" t="s">
        <v>577</v>
      </c>
      <c r="F833" s="105" t="s">
        <v>570</v>
      </c>
      <c r="G833" s="100">
        <v>45.5</v>
      </c>
      <c r="H833" s="103" t="s">
        <v>475</v>
      </c>
      <c r="I833" s="99" t="s">
        <v>8</v>
      </c>
      <c r="J833" s="12"/>
      <c r="K833" s="13"/>
      <c r="L833" s="14"/>
      <c r="M833" s="15"/>
      <c r="N833" s="12"/>
      <c r="O833" s="108">
        <f>SUM(L833:L834)</f>
        <v>0</v>
      </c>
      <c r="P833" s="108">
        <f>SUM(M833:M834)</f>
        <v>0</v>
      </c>
      <c r="Q833" s="108">
        <f>SUM(L835:L836)</f>
        <v>45.5</v>
      </c>
      <c r="R833" s="108">
        <f>SUM(M835:M836)</f>
        <v>45.5</v>
      </c>
      <c r="S833" s="108">
        <f>SUM(L837:L838)</f>
        <v>0</v>
      </c>
      <c r="T833" s="108">
        <f>SUM(M837:M838)</f>
        <v>0</v>
      </c>
      <c r="U833" s="108">
        <f>SUM(L839:L840)</f>
        <v>0</v>
      </c>
      <c r="V833" s="108">
        <f>SUM(M839:M840)</f>
        <v>0</v>
      </c>
      <c r="W833" s="108">
        <f t="shared" ref="W833" si="32">O833+Q833+S833+U833</f>
        <v>45.5</v>
      </c>
      <c r="X833" s="108">
        <f t="shared" ref="X833" si="33">P833+R833+T833+V833</f>
        <v>45.5</v>
      </c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</row>
    <row r="834" spans="1:49" ht="15.75" customHeight="1" x14ac:dyDescent="0.25">
      <c r="A834" s="106"/>
      <c r="B834" s="119"/>
      <c r="C834" s="114"/>
      <c r="D834" s="114"/>
      <c r="E834" s="117"/>
      <c r="F834" s="106"/>
      <c r="G834" s="101"/>
      <c r="H834" s="104"/>
      <c r="I834" s="99"/>
      <c r="J834" s="12"/>
      <c r="K834" s="13"/>
      <c r="L834" s="14"/>
      <c r="M834" s="14"/>
      <c r="N834" s="13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</row>
    <row r="835" spans="1:49" ht="15.75" customHeight="1" x14ac:dyDescent="0.25">
      <c r="A835" s="106"/>
      <c r="B835" s="119"/>
      <c r="C835" s="114"/>
      <c r="D835" s="114"/>
      <c r="E835" s="117"/>
      <c r="F835" s="106"/>
      <c r="G835" s="101"/>
      <c r="H835" s="104"/>
      <c r="I835" s="99" t="s">
        <v>19</v>
      </c>
      <c r="J835" s="13" t="s">
        <v>671</v>
      </c>
      <c r="K835" s="17" t="s">
        <v>672</v>
      </c>
      <c r="L835" s="14">
        <v>18.2</v>
      </c>
      <c r="M835" s="14">
        <v>18.2</v>
      </c>
      <c r="N835" s="12" t="s">
        <v>686</v>
      </c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</row>
    <row r="836" spans="1:49" ht="15.75" customHeight="1" x14ac:dyDescent="0.25">
      <c r="A836" s="106"/>
      <c r="B836" s="119"/>
      <c r="C836" s="114"/>
      <c r="D836" s="114"/>
      <c r="E836" s="117"/>
      <c r="F836" s="106"/>
      <c r="G836" s="101"/>
      <c r="H836" s="104"/>
      <c r="I836" s="99"/>
      <c r="J836" s="12" t="s">
        <v>636</v>
      </c>
      <c r="K836" s="13" t="s">
        <v>578</v>
      </c>
      <c r="L836" s="14">
        <v>27.3</v>
      </c>
      <c r="M836" s="14">
        <v>27.3</v>
      </c>
      <c r="N836" s="12" t="s">
        <v>610</v>
      </c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</row>
    <row r="837" spans="1:49" ht="15.75" customHeight="1" x14ac:dyDescent="0.25">
      <c r="A837" s="106"/>
      <c r="B837" s="119"/>
      <c r="C837" s="114"/>
      <c r="D837" s="114"/>
      <c r="E837" s="117"/>
      <c r="F837" s="106"/>
      <c r="G837" s="101"/>
      <c r="H837" s="104"/>
      <c r="I837" s="99" t="s">
        <v>10</v>
      </c>
      <c r="J837" s="12"/>
      <c r="K837" s="13"/>
      <c r="L837" s="14"/>
      <c r="M837" s="15"/>
      <c r="N837" s="12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</row>
    <row r="838" spans="1:49" ht="15.75" customHeight="1" x14ac:dyDescent="0.25">
      <c r="A838" s="106"/>
      <c r="B838" s="119"/>
      <c r="C838" s="114"/>
      <c r="D838" s="114"/>
      <c r="E838" s="117"/>
      <c r="F838" s="106"/>
      <c r="G838" s="101"/>
      <c r="H838" s="104"/>
      <c r="I838" s="99"/>
      <c r="J838" s="12"/>
      <c r="K838" s="13"/>
      <c r="L838" s="14"/>
      <c r="M838" s="14"/>
      <c r="N838" s="12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</row>
    <row r="839" spans="1:49" ht="15.75" customHeight="1" x14ac:dyDescent="0.25">
      <c r="A839" s="106"/>
      <c r="B839" s="119"/>
      <c r="C839" s="114"/>
      <c r="D839" s="114"/>
      <c r="E839" s="117"/>
      <c r="F839" s="106"/>
      <c r="G839" s="101"/>
      <c r="H839" s="104"/>
      <c r="I839" s="99" t="s">
        <v>20</v>
      </c>
      <c r="J839" s="12"/>
      <c r="K839" s="13"/>
      <c r="L839" s="14"/>
      <c r="M839" s="15"/>
      <c r="N839" s="12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</row>
    <row r="840" spans="1:49" ht="15.75" customHeight="1" x14ac:dyDescent="0.25">
      <c r="A840" s="106"/>
      <c r="B840" s="119"/>
      <c r="C840" s="115"/>
      <c r="D840" s="115"/>
      <c r="E840" s="118"/>
      <c r="F840" s="107"/>
      <c r="G840" s="102"/>
      <c r="H840" s="120"/>
      <c r="I840" s="99"/>
      <c r="J840" s="12"/>
      <c r="K840" s="12"/>
      <c r="L840" s="15"/>
      <c r="M840" s="15"/>
      <c r="N840" s="12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</row>
    <row r="841" spans="1:49" ht="15.75" customHeight="1" x14ac:dyDescent="0.25">
      <c r="A841" s="106" t="s">
        <v>1997</v>
      </c>
      <c r="B841" s="112">
        <v>33600000</v>
      </c>
      <c r="C841" s="144" t="s">
        <v>355</v>
      </c>
      <c r="D841" s="113" t="s">
        <v>162</v>
      </c>
      <c r="E841" s="143" t="s">
        <v>575</v>
      </c>
      <c r="F841" s="109" t="s">
        <v>571</v>
      </c>
      <c r="G841" s="121">
        <v>1146</v>
      </c>
      <c r="H841" s="99" t="s">
        <v>475</v>
      </c>
      <c r="I841" s="99" t="s">
        <v>8</v>
      </c>
      <c r="J841" s="12"/>
      <c r="K841" s="13"/>
      <c r="L841" s="14"/>
      <c r="M841" s="15"/>
      <c r="N841" s="12"/>
      <c r="O841" s="108">
        <f>SUM(L841:L842)</f>
        <v>0</v>
      </c>
      <c r="P841" s="108">
        <f>SUM(M841:M842)</f>
        <v>0</v>
      </c>
      <c r="Q841" s="108">
        <f>SUM(L843:L844)</f>
        <v>1146</v>
      </c>
      <c r="R841" s="108">
        <f>SUM(M843:M844)</f>
        <v>1146</v>
      </c>
      <c r="S841" s="108">
        <f>SUM(L845:L846)</f>
        <v>0</v>
      </c>
      <c r="T841" s="108">
        <f>SUM(M845:M846)</f>
        <v>0</v>
      </c>
      <c r="U841" s="108">
        <f>SUM(L847:L848)</f>
        <v>0</v>
      </c>
      <c r="V841" s="108">
        <f>SUM(M847:M848)</f>
        <v>0</v>
      </c>
      <c r="W841" s="108">
        <f t="shared" ref="W841" si="34">O841+Q841+S841+U841</f>
        <v>1146</v>
      </c>
      <c r="X841" s="108">
        <f t="shared" ref="X841" si="35">P841+R841+T841+V841</f>
        <v>1146</v>
      </c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</row>
    <row r="842" spans="1:49" ht="15.75" customHeight="1" x14ac:dyDescent="0.25">
      <c r="A842" s="106"/>
      <c r="B842" s="119"/>
      <c r="C842" s="144"/>
      <c r="D842" s="114"/>
      <c r="E842" s="143"/>
      <c r="F842" s="109"/>
      <c r="G842" s="121"/>
      <c r="H842" s="99"/>
      <c r="I842" s="99"/>
      <c r="J842" s="12"/>
      <c r="K842" s="13"/>
      <c r="L842" s="14"/>
      <c r="M842" s="14"/>
      <c r="N842" s="13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</row>
    <row r="843" spans="1:49" ht="15.75" customHeight="1" x14ac:dyDescent="0.25">
      <c r="A843" s="106"/>
      <c r="B843" s="119"/>
      <c r="C843" s="144"/>
      <c r="D843" s="114"/>
      <c r="E843" s="143"/>
      <c r="F843" s="109"/>
      <c r="G843" s="121"/>
      <c r="H843" s="99"/>
      <c r="I843" s="99" t="s">
        <v>19</v>
      </c>
      <c r="J843" s="12" t="s">
        <v>796</v>
      </c>
      <c r="K843" s="13" t="s">
        <v>661</v>
      </c>
      <c r="L843" s="14">
        <v>573</v>
      </c>
      <c r="M843" s="14">
        <v>573</v>
      </c>
      <c r="N843" s="12" t="s">
        <v>826</v>
      </c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</row>
    <row r="844" spans="1:49" ht="15.75" customHeight="1" x14ac:dyDescent="0.25">
      <c r="A844" s="106"/>
      <c r="B844" s="119"/>
      <c r="C844" s="144"/>
      <c r="D844" s="114"/>
      <c r="E844" s="143"/>
      <c r="F844" s="109"/>
      <c r="G844" s="121"/>
      <c r="H844" s="99"/>
      <c r="I844" s="99"/>
      <c r="J844" s="12" t="s">
        <v>637</v>
      </c>
      <c r="K844" s="13" t="s">
        <v>576</v>
      </c>
      <c r="L844" s="14">
        <v>573</v>
      </c>
      <c r="M844" s="14">
        <v>573</v>
      </c>
      <c r="N844" s="12" t="s">
        <v>610</v>
      </c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</row>
    <row r="845" spans="1:49" ht="15.75" customHeight="1" x14ac:dyDescent="0.25">
      <c r="A845" s="106"/>
      <c r="B845" s="119"/>
      <c r="C845" s="144"/>
      <c r="D845" s="114"/>
      <c r="E845" s="143"/>
      <c r="F845" s="109"/>
      <c r="G845" s="121"/>
      <c r="H845" s="99"/>
      <c r="I845" s="99" t="s">
        <v>10</v>
      </c>
      <c r="J845" s="12"/>
      <c r="K845" s="13"/>
      <c r="L845" s="14"/>
      <c r="M845" s="15"/>
      <c r="N845" s="12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</row>
    <row r="846" spans="1:49" ht="15.75" customHeight="1" x14ac:dyDescent="0.25">
      <c r="A846" s="106"/>
      <c r="B846" s="119"/>
      <c r="C846" s="144"/>
      <c r="D846" s="114"/>
      <c r="E846" s="143"/>
      <c r="F846" s="109"/>
      <c r="G846" s="121"/>
      <c r="H846" s="99"/>
      <c r="I846" s="99"/>
      <c r="J846" s="12"/>
      <c r="K846" s="13"/>
      <c r="L846" s="14"/>
      <c r="M846" s="14"/>
      <c r="N846" s="12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</row>
    <row r="847" spans="1:49" ht="15.75" customHeight="1" x14ac:dyDescent="0.25">
      <c r="A847" s="106"/>
      <c r="B847" s="119"/>
      <c r="C847" s="144"/>
      <c r="D847" s="114"/>
      <c r="E847" s="143"/>
      <c r="F847" s="109"/>
      <c r="G847" s="121"/>
      <c r="H847" s="99"/>
      <c r="I847" s="99" t="s">
        <v>20</v>
      </c>
      <c r="J847" s="12"/>
      <c r="K847" s="13"/>
      <c r="L847" s="14"/>
      <c r="M847" s="15"/>
      <c r="N847" s="12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</row>
    <row r="848" spans="1:49" ht="15.75" customHeight="1" x14ac:dyDescent="0.25">
      <c r="A848" s="106"/>
      <c r="B848" s="119"/>
      <c r="C848" s="144"/>
      <c r="D848" s="115"/>
      <c r="E848" s="143"/>
      <c r="F848" s="109"/>
      <c r="G848" s="121"/>
      <c r="H848" s="99"/>
      <c r="I848" s="99"/>
      <c r="J848" s="12"/>
      <c r="K848" s="12"/>
      <c r="L848" s="15"/>
      <c r="M848" s="15"/>
      <c r="N848" s="12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</row>
    <row r="849" spans="1:49" ht="15.75" customHeight="1" x14ac:dyDescent="0.25">
      <c r="A849" s="106" t="s">
        <v>1997</v>
      </c>
      <c r="B849" s="112">
        <v>33600000</v>
      </c>
      <c r="C849" s="113" t="s">
        <v>355</v>
      </c>
      <c r="D849" s="113" t="s">
        <v>162</v>
      </c>
      <c r="E849" s="116" t="s">
        <v>653</v>
      </c>
      <c r="F849" s="109" t="s">
        <v>572</v>
      </c>
      <c r="G849" s="100">
        <v>41280</v>
      </c>
      <c r="H849" s="103" t="s">
        <v>654</v>
      </c>
      <c r="I849" s="99" t="s">
        <v>8</v>
      </c>
      <c r="J849" s="12"/>
      <c r="K849" s="12"/>
      <c r="L849" s="15"/>
      <c r="M849" s="15"/>
      <c r="N849" s="12"/>
      <c r="O849" s="108">
        <f>SUM(L849:L850)</f>
        <v>0</v>
      </c>
      <c r="P849" s="108">
        <f>SUM(M849:M850)</f>
        <v>0</v>
      </c>
      <c r="Q849" s="108">
        <f>SUM(L851:L852)</f>
        <v>10385</v>
      </c>
      <c r="R849" s="108">
        <f>M853</f>
        <v>6228</v>
      </c>
      <c r="S849" s="108">
        <f>SUM(L853)</f>
        <v>6228</v>
      </c>
      <c r="T849" s="108">
        <f>SUM(M853:M854)</f>
        <v>11878</v>
      </c>
      <c r="U849" s="108">
        <f>L854+L855+L856+L857</f>
        <v>23975</v>
      </c>
      <c r="V849" s="108">
        <f>M854+M855+M856+M857</f>
        <v>23975</v>
      </c>
      <c r="W849" s="108">
        <f t="shared" ref="W849" si="36">O849+Q849+S849+U849</f>
        <v>40588</v>
      </c>
      <c r="X849" s="108">
        <v>40588</v>
      </c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</row>
    <row r="850" spans="1:49" ht="15.75" customHeight="1" x14ac:dyDescent="0.25">
      <c r="A850" s="106"/>
      <c r="B850" s="119"/>
      <c r="C850" s="114"/>
      <c r="D850" s="114"/>
      <c r="E850" s="117"/>
      <c r="F850" s="109"/>
      <c r="G850" s="101"/>
      <c r="H850" s="104"/>
      <c r="I850" s="99"/>
      <c r="J850" s="12"/>
      <c r="K850" s="12"/>
      <c r="L850" s="15"/>
      <c r="M850" s="15"/>
      <c r="N850" s="12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</row>
    <row r="851" spans="1:49" ht="15.75" customHeight="1" x14ac:dyDescent="0.25">
      <c r="A851" s="106"/>
      <c r="B851" s="119"/>
      <c r="C851" s="114"/>
      <c r="D851" s="114"/>
      <c r="E851" s="117"/>
      <c r="F851" s="109"/>
      <c r="G851" s="101"/>
      <c r="H851" s="104"/>
      <c r="I851" s="99" t="s">
        <v>19</v>
      </c>
      <c r="J851" s="12" t="s">
        <v>957</v>
      </c>
      <c r="K851" s="12" t="s">
        <v>935</v>
      </c>
      <c r="L851" s="15">
        <v>3720</v>
      </c>
      <c r="M851" s="15">
        <v>3720</v>
      </c>
      <c r="N851" s="12" t="s">
        <v>975</v>
      </c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</row>
    <row r="852" spans="1:49" ht="15.75" customHeight="1" x14ac:dyDescent="0.25">
      <c r="A852" s="106"/>
      <c r="B852" s="119"/>
      <c r="C852" s="114"/>
      <c r="D852" s="114"/>
      <c r="E852" s="117"/>
      <c r="F852" s="109"/>
      <c r="G852" s="101"/>
      <c r="H852" s="104"/>
      <c r="I852" s="99"/>
      <c r="J852" s="12" t="s">
        <v>781</v>
      </c>
      <c r="K852" s="12" t="s">
        <v>672</v>
      </c>
      <c r="L852" s="15">
        <v>6665</v>
      </c>
      <c r="M852" s="15">
        <v>6665</v>
      </c>
      <c r="N852" s="12" t="s">
        <v>822</v>
      </c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</row>
    <row r="853" spans="1:49" ht="15.75" customHeight="1" x14ac:dyDescent="0.25">
      <c r="A853" s="106"/>
      <c r="B853" s="119"/>
      <c r="C853" s="114"/>
      <c r="D853" s="114"/>
      <c r="E853" s="117"/>
      <c r="F853" s="109"/>
      <c r="G853" s="101"/>
      <c r="H853" s="104"/>
      <c r="I853" s="99" t="s">
        <v>10</v>
      </c>
      <c r="J853" s="12" t="s">
        <v>1162</v>
      </c>
      <c r="K853" s="12" t="s">
        <v>1103</v>
      </c>
      <c r="L853" s="15">
        <v>6228</v>
      </c>
      <c r="M853" s="15">
        <v>6228</v>
      </c>
      <c r="N853" s="12" t="s">
        <v>1217</v>
      </c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</row>
    <row r="854" spans="1:49" ht="15.75" customHeight="1" x14ac:dyDescent="0.25">
      <c r="A854" s="106"/>
      <c r="B854" s="119"/>
      <c r="C854" s="114"/>
      <c r="D854" s="114"/>
      <c r="E854" s="117"/>
      <c r="F854" s="109"/>
      <c r="G854" s="101"/>
      <c r="H854" s="104"/>
      <c r="I854" s="99"/>
      <c r="J854" s="12" t="s">
        <v>1422</v>
      </c>
      <c r="K854" s="12" t="s">
        <v>1408</v>
      </c>
      <c r="L854" s="15">
        <v>5650</v>
      </c>
      <c r="M854" s="15">
        <v>5650</v>
      </c>
      <c r="N854" s="12" t="s">
        <v>1428</v>
      </c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</row>
    <row r="855" spans="1:49" ht="15.75" customHeight="1" x14ac:dyDescent="0.25">
      <c r="A855" s="106"/>
      <c r="B855" s="119"/>
      <c r="C855" s="114"/>
      <c r="D855" s="114"/>
      <c r="E855" s="117"/>
      <c r="F855" s="109"/>
      <c r="G855" s="101"/>
      <c r="H855" s="104"/>
      <c r="I855" s="99" t="s">
        <v>20</v>
      </c>
      <c r="J855" s="12" t="s">
        <v>1534</v>
      </c>
      <c r="K855" s="12" t="s">
        <v>1515</v>
      </c>
      <c r="L855" s="15">
        <v>4410</v>
      </c>
      <c r="M855" s="15">
        <v>4410</v>
      </c>
      <c r="N855" s="12" t="s">
        <v>1537</v>
      </c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</row>
    <row r="856" spans="1:49" ht="15.75" customHeight="1" x14ac:dyDescent="0.25">
      <c r="A856" s="106"/>
      <c r="B856" s="119"/>
      <c r="C856" s="114"/>
      <c r="D856" s="114"/>
      <c r="E856" s="117"/>
      <c r="F856" s="109"/>
      <c r="G856" s="101"/>
      <c r="H856" s="104"/>
      <c r="I856" s="99"/>
      <c r="J856" s="12" t="s">
        <v>1871</v>
      </c>
      <c r="K856" s="12" t="s">
        <v>43</v>
      </c>
      <c r="L856" s="15">
        <v>6000</v>
      </c>
      <c r="M856" s="15">
        <v>6000</v>
      </c>
      <c r="N856" s="12" t="s">
        <v>1934</v>
      </c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</row>
    <row r="857" spans="1:49" ht="15.75" customHeight="1" x14ac:dyDescent="0.25">
      <c r="A857" s="106"/>
      <c r="B857" s="119"/>
      <c r="C857" s="115"/>
      <c r="D857" s="115"/>
      <c r="E857" s="118"/>
      <c r="F857" s="109"/>
      <c r="G857" s="102"/>
      <c r="H857" s="120"/>
      <c r="I857" s="99"/>
      <c r="J857" s="12" t="s">
        <v>1810</v>
      </c>
      <c r="K857" s="12" t="s">
        <v>1766</v>
      </c>
      <c r="L857" s="15">
        <v>7915</v>
      </c>
      <c r="M857" s="15">
        <v>7915</v>
      </c>
      <c r="N857" s="12" t="s">
        <v>1820</v>
      </c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</row>
    <row r="858" spans="1:49" ht="15.75" customHeight="1" x14ac:dyDescent="0.25">
      <c r="A858" s="106" t="s">
        <v>1997</v>
      </c>
      <c r="B858" s="112">
        <v>33600000</v>
      </c>
      <c r="C858" s="113" t="s">
        <v>355</v>
      </c>
      <c r="D858" s="113" t="s">
        <v>162</v>
      </c>
      <c r="E858" s="118" t="s">
        <v>651</v>
      </c>
      <c r="F858" s="107" t="s">
        <v>573</v>
      </c>
      <c r="G858" s="100">
        <v>1014.6</v>
      </c>
      <c r="H858" s="103" t="s">
        <v>475</v>
      </c>
      <c r="I858" s="99" t="s">
        <v>8</v>
      </c>
      <c r="J858" s="12"/>
      <c r="K858" s="13"/>
      <c r="L858" s="14"/>
      <c r="M858" s="15"/>
      <c r="N858" s="12"/>
      <c r="O858" s="108">
        <f>SUM(L858:L859)</f>
        <v>0</v>
      </c>
      <c r="P858" s="108">
        <f>SUM(M858:M859)</f>
        <v>0</v>
      </c>
      <c r="Q858" s="108">
        <f>SUM(L860:L861)</f>
        <v>34.6</v>
      </c>
      <c r="R858" s="108">
        <f>SUM(M860:M861)</f>
        <v>34.6</v>
      </c>
      <c r="S858" s="108">
        <f>SUM(L862:L864)</f>
        <v>483.40000000000003</v>
      </c>
      <c r="T858" s="108">
        <f>SUM(M862:M864)</f>
        <v>483.40000000000003</v>
      </c>
      <c r="U858" s="108">
        <f>SUM(L865:L867)</f>
        <v>197.22</v>
      </c>
      <c r="V858" s="108">
        <f>SUM(M865:M867)</f>
        <v>197.22</v>
      </c>
      <c r="W858" s="108">
        <f t="shared" ref="W858" si="37">O858+Q858+S858+U858</f>
        <v>715.22</v>
      </c>
      <c r="X858" s="108">
        <f t="shared" ref="X858" si="38">P858+R858+T858+V858</f>
        <v>715.22</v>
      </c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</row>
    <row r="859" spans="1:49" ht="15.75" customHeight="1" x14ac:dyDescent="0.25">
      <c r="A859" s="106"/>
      <c r="B859" s="119"/>
      <c r="C859" s="114"/>
      <c r="D859" s="114"/>
      <c r="E859" s="143"/>
      <c r="F859" s="109"/>
      <c r="G859" s="101"/>
      <c r="H859" s="104"/>
      <c r="I859" s="99"/>
      <c r="J859" s="12"/>
      <c r="K859" s="13"/>
      <c r="L859" s="14"/>
      <c r="M859" s="14"/>
      <c r="N859" s="13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</row>
    <row r="860" spans="1:49" ht="15.75" customHeight="1" x14ac:dyDescent="0.25">
      <c r="A860" s="106"/>
      <c r="B860" s="119"/>
      <c r="C860" s="114"/>
      <c r="D860" s="114"/>
      <c r="E860" s="143"/>
      <c r="F860" s="109"/>
      <c r="G860" s="101"/>
      <c r="H860" s="104"/>
      <c r="I860" s="99" t="s">
        <v>19</v>
      </c>
      <c r="J860" s="12"/>
      <c r="K860" s="13"/>
      <c r="L860" s="14"/>
      <c r="M860" s="14"/>
      <c r="N860" s="12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</row>
    <row r="861" spans="1:49" ht="15.75" customHeight="1" x14ac:dyDescent="0.25">
      <c r="A861" s="106"/>
      <c r="B861" s="119"/>
      <c r="C861" s="114"/>
      <c r="D861" s="114"/>
      <c r="E861" s="143"/>
      <c r="F861" s="109"/>
      <c r="G861" s="101"/>
      <c r="H861" s="104"/>
      <c r="I861" s="99"/>
      <c r="J861" s="12" t="s">
        <v>670</v>
      </c>
      <c r="K861" s="12" t="s">
        <v>610</v>
      </c>
      <c r="L861" s="29">
        <v>34.6</v>
      </c>
      <c r="M861" s="29">
        <v>34.6</v>
      </c>
      <c r="N861" s="12" t="s">
        <v>686</v>
      </c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</row>
    <row r="862" spans="1:49" ht="15.75" customHeight="1" x14ac:dyDescent="0.25">
      <c r="A862" s="106"/>
      <c r="B862" s="119"/>
      <c r="C862" s="114"/>
      <c r="D862" s="114"/>
      <c r="E862" s="143"/>
      <c r="F862" s="109"/>
      <c r="G862" s="101"/>
      <c r="H862" s="104"/>
      <c r="I862" s="99" t="s">
        <v>10</v>
      </c>
      <c r="J862" s="12" t="s">
        <v>1208</v>
      </c>
      <c r="K862" s="12" t="s">
        <v>1209</v>
      </c>
      <c r="L862" s="29">
        <v>23.3</v>
      </c>
      <c r="M862" s="29">
        <v>23.3</v>
      </c>
      <c r="N862" s="12" t="s">
        <v>1225</v>
      </c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</row>
    <row r="863" spans="1:49" ht="15.75" customHeight="1" x14ac:dyDescent="0.25">
      <c r="A863" s="106"/>
      <c r="B863" s="119"/>
      <c r="C863" s="114"/>
      <c r="D863" s="114"/>
      <c r="E863" s="143"/>
      <c r="F863" s="109"/>
      <c r="G863" s="101"/>
      <c r="H863" s="104"/>
      <c r="I863" s="99"/>
      <c r="J863" s="12" t="s">
        <v>1425</v>
      </c>
      <c r="K863" s="12" t="s">
        <v>1405</v>
      </c>
      <c r="L863" s="29">
        <v>448.8</v>
      </c>
      <c r="M863" s="29">
        <v>448.8</v>
      </c>
      <c r="N863" s="12" t="s">
        <v>1427</v>
      </c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</row>
    <row r="864" spans="1:49" ht="15.75" customHeight="1" x14ac:dyDescent="0.25">
      <c r="A864" s="106"/>
      <c r="B864" s="119"/>
      <c r="C864" s="114"/>
      <c r="D864" s="114"/>
      <c r="E864" s="143"/>
      <c r="F864" s="109"/>
      <c r="G864" s="101"/>
      <c r="H864" s="104"/>
      <c r="I864" s="99"/>
      <c r="J864" s="12" t="s">
        <v>1231</v>
      </c>
      <c r="K864" s="13" t="s">
        <v>1232</v>
      </c>
      <c r="L864" s="14">
        <v>11.3</v>
      </c>
      <c r="M864" s="14">
        <v>11.3</v>
      </c>
      <c r="N864" s="12" t="s">
        <v>1264</v>
      </c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</row>
    <row r="865" spans="1:49" ht="15.75" customHeight="1" x14ac:dyDescent="0.25">
      <c r="A865" s="106"/>
      <c r="B865" s="119"/>
      <c r="C865" s="114"/>
      <c r="D865" s="114"/>
      <c r="E865" s="143"/>
      <c r="F865" s="109"/>
      <c r="G865" s="101"/>
      <c r="H865" s="104"/>
      <c r="I865" s="99" t="s">
        <v>20</v>
      </c>
      <c r="J865" s="12" t="s">
        <v>1762</v>
      </c>
      <c r="K865" s="13" t="s">
        <v>1722</v>
      </c>
      <c r="L865" s="14">
        <v>17.7</v>
      </c>
      <c r="M865" s="15">
        <v>17.7</v>
      </c>
      <c r="N865" s="12" t="s">
        <v>1812</v>
      </c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</row>
    <row r="866" spans="1:49" ht="15.75" customHeight="1" x14ac:dyDescent="0.25">
      <c r="A866" s="106"/>
      <c r="B866" s="119"/>
      <c r="C866" s="114"/>
      <c r="D866" s="114"/>
      <c r="E866" s="116"/>
      <c r="F866" s="105"/>
      <c r="G866" s="101"/>
      <c r="H866" s="104"/>
      <c r="I866" s="99"/>
      <c r="J866" s="12" t="s">
        <v>1806</v>
      </c>
      <c r="K866" s="13" t="s">
        <v>1753</v>
      </c>
      <c r="L866" s="14">
        <v>179.52</v>
      </c>
      <c r="M866" s="15">
        <v>179.52</v>
      </c>
      <c r="N866" s="12" t="s">
        <v>1820</v>
      </c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</row>
    <row r="867" spans="1:49" ht="15.75" customHeight="1" x14ac:dyDescent="0.25">
      <c r="A867" s="106"/>
      <c r="B867" s="119"/>
      <c r="C867" s="115"/>
      <c r="D867" s="115"/>
      <c r="E867" s="116"/>
      <c r="F867" s="105"/>
      <c r="G867" s="102"/>
      <c r="H867" s="120"/>
      <c r="I867" s="99"/>
      <c r="J867" s="12"/>
      <c r="K867" s="12"/>
      <c r="L867" s="15"/>
      <c r="M867" s="15"/>
      <c r="N867" s="12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</row>
    <row r="868" spans="1:49" ht="15.75" customHeight="1" x14ac:dyDescent="0.25">
      <c r="A868" s="106" t="s">
        <v>1997</v>
      </c>
      <c r="B868" s="112">
        <v>33600000</v>
      </c>
      <c r="C868" s="144" t="s">
        <v>355</v>
      </c>
      <c r="D868" s="113" t="s">
        <v>162</v>
      </c>
      <c r="E868" s="143" t="s">
        <v>650</v>
      </c>
      <c r="F868" s="109" t="s">
        <v>574</v>
      </c>
      <c r="G868" s="121">
        <v>2294</v>
      </c>
      <c r="H868" s="99" t="s">
        <v>503</v>
      </c>
      <c r="I868" s="99" t="s">
        <v>8</v>
      </c>
      <c r="J868" s="12"/>
      <c r="K868" s="13"/>
      <c r="L868" s="14"/>
      <c r="M868" s="15"/>
      <c r="N868" s="12"/>
      <c r="O868" s="108">
        <f>SUM(L868:L869)</f>
        <v>0</v>
      </c>
      <c r="P868" s="108">
        <f>SUM(M868:M869)</f>
        <v>0</v>
      </c>
      <c r="Q868" s="108">
        <f>SUM(L870:L871)</f>
        <v>637.6</v>
      </c>
      <c r="R868" s="108">
        <f>SUM(M870:M871)</f>
        <v>637.6</v>
      </c>
      <c r="S868" s="108">
        <f>SUM(L872:L873)</f>
        <v>0</v>
      </c>
      <c r="T868" s="108">
        <f>SUM(M872:M873)</f>
        <v>0</v>
      </c>
      <c r="U868" s="108">
        <f>SUM(L874:L875)</f>
        <v>0</v>
      </c>
      <c r="V868" s="108">
        <f>SUM(M874:M875)</f>
        <v>0</v>
      </c>
      <c r="W868" s="108">
        <f t="shared" ref="W868" si="39">O868+Q868+S868+U868</f>
        <v>637.6</v>
      </c>
      <c r="X868" s="108">
        <f t="shared" ref="X868" si="40">P868+R868+T868+V868</f>
        <v>637.6</v>
      </c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</row>
    <row r="869" spans="1:49" ht="15.75" customHeight="1" x14ac:dyDescent="0.25">
      <c r="A869" s="106"/>
      <c r="B869" s="119"/>
      <c r="C869" s="144"/>
      <c r="D869" s="114"/>
      <c r="E869" s="143"/>
      <c r="F869" s="109"/>
      <c r="G869" s="121"/>
      <c r="H869" s="99"/>
      <c r="I869" s="99"/>
      <c r="J869" s="12"/>
      <c r="K869" s="13"/>
      <c r="L869" s="14"/>
      <c r="M869" s="14"/>
      <c r="N869" s="13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</row>
    <row r="870" spans="1:49" ht="15.75" customHeight="1" x14ac:dyDescent="0.25">
      <c r="A870" s="106"/>
      <c r="B870" s="119"/>
      <c r="C870" s="144"/>
      <c r="D870" s="114"/>
      <c r="E870" s="143"/>
      <c r="F870" s="109"/>
      <c r="G870" s="121"/>
      <c r="H870" s="99"/>
      <c r="I870" s="99" t="s">
        <v>19</v>
      </c>
      <c r="J870" s="12"/>
      <c r="K870" s="13"/>
      <c r="L870" s="14"/>
      <c r="M870" s="14"/>
      <c r="N870" s="12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</row>
    <row r="871" spans="1:49" ht="15.75" customHeight="1" x14ac:dyDescent="0.25">
      <c r="A871" s="106"/>
      <c r="B871" s="119"/>
      <c r="C871" s="144"/>
      <c r="D871" s="114"/>
      <c r="E871" s="143"/>
      <c r="F871" s="109"/>
      <c r="G871" s="121"/>
      <c r="H871" s="99"/>
      <c r="I871" s="99"/>
      <c r="J871" s="12" t="s">
        <v>675</v>
      </c>
      <c r="K871" s="12" t="s">
        <v>610</v>
      </c>
      <c r="L871" s="14">
        <v>637.6</v>
      </c>
      <c r="M871" s="14">
        <v>637.6</v>
      </c>
      <c r="N871" s="12" t="s">
        <v>700</v>
      </c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</row>
    <row r="872" spans="1:49" ht="15.75" customHeight="1" x14ac:dyDescent="0.25">
      <c r="A872" s="106"/>
      <c r="B872" s="119"/>
      <c r="C872" s="144"/>
      <c r="D872" s="114"/>
      <c r="E872" s="143"/>
      <c r="F872" s="109"/>
      <c r="G872" s="121"/>
      <c r="H872" s="99"/>
      <c r="I872" s="99" t="s">
        <v>10</v>
      </c>
      <c r="J872" s="12"/>
      <c r="K872" s="13"/>
      <c r="L872" s="14"/>
      <c r="M872" s="15"/>
      <c r="N872" s="12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</row>
    <row r="873" spans="1:49" ht="15.75" customHeight="1" x14ac:dyDescent="0.25">
      <c r="A873" s="106"/>
      <c r="B873" s="119"/>
      <c r="C873" s="144"/>
      <c r="D873" s="114"/>
      <c r="E873" s="143"/>
      <c r="F873" s="109"/>
      <c r="G873" s="121"/>
      <c r="H873" s="99"/>
      <c r="I873" s="99"/>
      <c r="J873" s="12"/>
      <c r="K873" s="13"/>
      <c r="L873" s="14"/>
      <c r="M873" s="14"/>
      <c r="N873" s="12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</row>
    <row r="874" spans="1:49" ht="15.75" customHeight="1" x14ac:dyDescent="0.25">
      <c r="A874" s="106"/>
      <c r="B874" s="119"/>
      <c r="C874" s="144"/>
      <c r="D874" s="114"/>
      <c r="E874" s="143"/>
      <c r="F874" s="109"/>
      <c r="G874" s="121"/>
      <c r="H874" s="99"/>
      <c r="I874" s="99" t="s">
        <v>20</v>
      </c>
      <c r="J874" s="12"/>
      <c r="K874" s="13"/>
      <c r="L874" s="14"/>
      <c r="M874" s="15"/>
      <c r="N874" s="12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</row>
    <row r="875" spans="1:49" ht="15.75" customHeight="1" x14ac:dyDescent="0.25">
      <c r="A875" s="106"/>
      <c r="B875" s="119"/>
      <c r="C875" s="144"/>
      <c r="D875" s="115"/>
      <c r="E875" s="143"/>
      <c r="F875" s="109"/>
      <c r="G875" s="121"/>
      <c r="H875" s="99"/>
      <c r="I875" s="99"/>
      <c r="J875" s="12"/>
      <c r="K875" s="12"/>
      <c r="L875" s="15"/>
      <c r="M875" s="15"/>
      <c r="N875" s="12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</row>
    <row r="876" spans="1:49" ht="15.75" customHeight="1" x14ac:dyDescent="0.25">
      <c r="A876" s="106" t="s">
        <v>1997</v>
      </c>
      <c r="B876" s="112">
        <v>33600000</v>
      </c>
      <c r="C876" s="115" t="s">
        <v>355</v>
      </c>
      <c r="D876" s="113" t="s">
        <v>162</v>
      </c>
      <c r="E876" s="118" t="s">
        <v>649</v>
      </c>
      <c r="F876" s="107" t="s">
        <v>641</v>
      </c>
      <c r="G876" s="102">
        <v>401</v>
      </c>
      <c r="H876" s="104" t="s">
        <v>359</v>
      </c>
      <c r="I876" s="99" t="s">
        <v>8</v>
      </c>
      <c r="J876" s="12"/>
      <c r="K876" s="12"/>
      <c r="L876" s="15"/>
      <c r="M876" s="15"/>
      <c r="N876" s="12"/>
      <c r="O876" s="108">
        <f>SUM(L876:L877)</f>
        <v>0</v>
      </c>
      <c r="P876" s="108">
        <f>SUM(M876:M877)</f>
        <v>0</v>
      </c>
      <c r="Q876" s="108">
        <f>SUM(L878:L879)</f>
        <v>80.2</v>
      </c>
      <c r="R876" s="108">
        <f>SUM(M878:M879)</f>
        <v>80.2</v>
      </c>
      <c r="S876" s="108">
        <f>SUM(L880:L881)</f>
        <v>0</v>
      </c>
      <c r="T876" s="108">
        <f>SUM(M880:M881)</f>
        <v>0</v>
      </c>
      <c r="U876" s="108">
        <f>SUM(L882:L883)</f>
        <v>0</v>
      </c>
      <c r="V876" s="108">
        <f>SUM(M882:M883)</f>
        <v>0</v>
      </c>
      <c r="W876" s="108">
        <f t="shared" ref="W876" si="41">O876+Q876+S876+U876</f>
        <v>80.2</v>
      </c>
      <c r="X876" s="108">
        <f t="shared" ref="X876" si="42">P876+R876+T876+V876</f>
        <v>80.2</v>
      </c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</row>
    <row r="877" spans="1:49" ht="15.75" customHeight="1" x14ac:dyDescent="0.25">
      <c r="A877" s="106"/>
      <c r="B877" s="119"/>
      <c r="C877" s="144"/>
      <c r="D877" s="114"/>
      <c r="E877" s="143"/>
      <c r="F877" s="109"/>
      <c r="G877" s="121"/>
      <c r="H877" s="104"/>
      <c r="I877" s="99"/>
      <c r="J877" s="12"/>
      <c r="K877" s="12"/>
      <c r="L877" s="15"/>
      <c r="M877" s="15"/>
      <c r="N877" s="12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</row>
    <row r="878" spans="1:49" ht="15.75" customHeight="1" x14ac:dyDescent="0.25">
      <c r="A878" s="106"/>
      <c r="B878" s="119"/>
      <c r="C878" s="144"/>
      <c r="D878" s="114"/>
      <c r="E878" s="143"/>
      <c r="F878" s="109"/>
      <c r="G878" s="121"/>
      <c r="H878" s="104"/>
      <c r="I878" s="99" t="s">
        <v>19</v>
      </c>
      <c r="J878" s="12"/>
      <c r="K878" s="12"/>
      <c r="L878" s="15"/>
      <c r="M878" s="15"/>
      <c r="N878" s="12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</row>
    <row r="879" spans="1:49" ht="15.75" customHeight="1" x14ac:dyDescent="0.25">
      <c r="A879" s="106"/>
      <c r="B879" s="119"/>
      <c r="C879" s="144"/>
      <c r="D879" s="114"/>
      <c r="E879" s="143"/>
      <c r="F879" s="109"/>
      <c r="G879" s="121"/>
      <c r="H879" s="104"/>
      <c r="I879" s="99"/>
      <c r="J879" s="12" t="s">
        <v>852</v>
      </c>
      <c r="K879" s="18" t="s">
        <v>853</v>
      </c>
      <c r="L879" s="15">
        <v>80.2</v>
      </c>
      <c r="M879" s="15">
        <v>80.2</v>
      </c>
      <c r="N879" s="12" t="s">
        <v>878</v>
      </c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</row>
    <row r="880" spans="1:49" ht="15.75" customHeight="1" x14ac:dyDescent="0.25">
      <c r="A880" s="106"/>
      <c r="B880" s="119"/>
      <c r="C880" s="144"/>
      <c r="D880" s="114"/>
      <c r="E880" s="143"/>
      <c r="F880" s="109"/>
      <c r="G880" s="121"/>
      <c r="H880" s="104"/>
      <c r="I880" s="99" t="s">
        <v>10</v>
      </c>
      <c r="J880" s="12"/>
      <c r="K880" s="12"/>
      <c r="L880" s="15"/>
      <c r="M880" s="15"/>
      <c r="N880" s="12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</row>
    <row r="881" spans="1:49" ht="15.75" customHeight="1" x14ac:dyDescent="0.25">
      <c r="A881" s="106"/>
      <c r="B881" s="119"/>
      <c r="C881" s="144"/>
      <c r="D881" s="114"/>
      <c r="E881" s="143"/>
      <c r="F881" s="109"/>
      <c r="G881" s="121"/>
      <c r="H881" s="104"/>
      <c r="I881" s="99"/>
      <c r="J881" s="12"/>
      <c r="K881" s="12"/>
      <c r="L881" s="15"/>
      <c r="M881" s="15"/>
      <c r="N881" s="12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</row>
    <row r="882" spans="1:49" ht="15.75" customHeight="1" x14ac:dyDescent="0.25">
      <c r="A882" s="106"/>
      <c r="B882" s="119"/>
      <c r="C882" s="144"/>
      <c r="D882" s="114"/>
      <c r="E882" s="143"/>
      <c r="F882" s="109"/>
      <c r="G882" s="121"/>
      <c r="H882" s="104"/>
      <c r="I882" s="99" t="s">
        <v>20</v>
      </c>
      <c r="J882" s="12"/>
      <c r="K882" s="12"/>
      <c r="L882" s="15"/>
      <c r="M882" s="15"/>
      <c r="N882" s="12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</row>
    <row r="883" spans="1:49" ht="15.75" customHeight="1" x14ac:dyDescent="0.25">
      <c r="A883" s="106"/>
      <c r="B883" s="119"/>
      <c r="C883" s="144"/>
      <c r="D883" s="115"/>
      <c r="E883" s="143"/>
      <c r="F883" s="109"/>
      <c r="G883" s="121"/>
      <c r="H883" s="120"/>
      <c r="I883" s="99"/>
      <c r="J883" s="12"/>
      <c r="K883" s="12"/>
      <c r="L883" s="15"/>
      <c r="M883" s="15"/>
      <c r="N883" s="12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</row>
    <row r="884" spans="1:49" ht="15.75" customHeight="1" x14ac:dyDescent="0.25">
      <c r="A884" s="106" t="s">
        <v>1997</v>
      </c>
      <c r="B884" s="111">
        <v>33600000</v>
      </c>
      <c r="C884" s="144" t="s">
        <v>355</v>
      </c>
      <c r="D884" s="113" t="s">
        <v>162</v>
      </c>
      <c r="E884" s="143" t="s">
        <v>648</v>
      </c>
      <c r="F884" s="109" t="s">
        <v>642</v>
      </c>
      <c r="G884" s="121">
        <v>87.1</v>
      </c>
      <c r="H884" s="99" t="s">
        <v>475</v>
      </c>
      <c r="I884" s="99" t="s">
        <v>8</v>
      </c>
      <c r="J884" s="12"/>
      <c r="K884" s="13"/>
      <c r="L884" s="14"/>
      <c r="M884" s="15"/>
      <c r="N884" s="12"/>
      <c r="O884" s="108">
        <f>SUM(L884:L885)</f>
        <v>0</v>
      </c>
      <c r="P884" s="108">
        <f>SUM(M884:M885)</f>
        <v>0</v>
      </c>
      <c r="Q884" s="108">
        <f>SUM(L886:L887)</f>
        <v>17.420000000000002</v>
      </c>
      <c r="R884" s="108">
        <f>SUM(M886:M887)</f>
        <v>17.420000000000002</v>
      </c>
      <c r="S884" s="108">
        <f>SUM(L888:L889)</f>
        <v>17.420000000000002</v>
      </c>
      <c r="T884" s="108">
        <f>SUM(M888:M889)</f>
        <v>17.420000000000002</v>
      </c>
      <c r="U884" s="108">
        <f>SUM(L890:L891)</f>
        <v>17.420000000000002</v>
      </c>
      <c r="V884" s="108">
        <f>SUM(M890:M891)</f>
        <v>17.420000000000002</v>
      </c>
      <c r="W884" s="108">
        <f t="shared" ref="W884" si="43">O884+Q884+S884+U884</f>
        <v>52.260000000000005</v>
      </c>
      <c r="X884" s="108">
        <f t="shared" ref="X884" si="44">P884+R884+T884+V884</f>
        <v>52.260000000000005</v>
      </c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</row>
    <row r="885" spans="1:49" ht="15.75" customHeight="1" x14ac:dyDescent="0.25">
      <c r="A885" s="106"/>
      <c r="B885" s="111"/>
      <c r="C885" s="144"/>
      <c r="D885" s="114"/>
      <c r="E885" s="143"/>
      <c r="F885" s="109"/>
      <c r="G885" s="121"/>
      <c r="H885" s="99"/>
      <c r="I885" s="99"/>
      <c r="J885" s="12"/>
      <c r="K885" s="13"/>
      <c r="L885" s="14"/>
      <c r="M885" s="14"/>
      <c r="N885" s="13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</row>
    <row r="886" spans="1:49" ht="15.75" customHeight="1" x14ac:dyDescent="0.25">
      <c r="A886" s="106"/>
      <c r="B886" s="111"/>
      <c r="C886" s="144"/>
      <c r="D886" s="114"/>
      <c r="E886" s="143"/>
      <c r="F886" s="109"/>
      <c r="G886" s="121"/>
      <c r="H886" s="99"/>
      <c r="I886" s="99" t="s">
        <v>19</v>
      </c>
      <c r="J886" s="12"/>
      <c r="K886" s="13"/>
      <c r="L886" s="14"/>
      <c r="M886" s="14"/>
      <c r="N886" s="12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</row>
    <row r="887" spans="1:49" ht="15.75" customHeight="1" x14ac:dyDescent="0.25">
      <c r="A887" s="106"/>
      <c r="B887" s="111"/>
      <c r="C887" s="144"/>
      <c r="D887" s="114"/>
      <c r="E887" s="143"/>
      <c r="F887" s="109"/>
      <c r="G887" s="121"/>
      <c r="H887" s="99"/>
      <c r="I887" s="99"/>
      <c r="J887" s="12" t="s">
        <v>702</v>
      </c>
      <c r="K887" s="12" t="s">
        <v>610</v>
      </c>
      <c r="L887" s="14">
        <v>17.420000000000002</v>
      </c>
      <c r="M887" s="14">
        <v>17.420000000000002</v>
      </c>
      <c r="N887" s="12" t="s">
        <v>700</v>
      </c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</row>
    <row r="888" spans="1:49" ht="15.75" customHeight="1" x14ac:dyDescent="0.25">
      <c r="A888" s="106"/>
      <c r="B888" s="111"/>
      <c r="C888" s="144"/>
      <c r="D888" s="114"/>
      <c r="E888" s="143"/>
      <c r="F888" s="109"/>
      <c r="G888" s="121"/>
      <c r="H888" s="99"/>
      <c r="I888" s="99" t="s">
        <v>10</v>
      </c>
      <c r="J888" s="12" t="s">
        <v>1395</v>
      </c>
      <c r="K888" s="12" t="s">
        <v>1396</v>
      </c>
      <c r="L888" s="14">
        <v>17.420000000000002</v>
      </c>
      <c r="M888" s="14">
        <v>17.420000000000002</v>
      </c>
      <c r="N888" s="12" t="s">
        <v>1407</v>
      </c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</row>
    <row r="889" spans="1:49" ht="15.75" customHeight="1" x14ac:dyDescent="0.25">
      <c r="A889" s="106"/>
      <c r="B889" s="111"/>
      <c r="C889" s="144"/>
      <c r="D889" s="114"/>
      <c r="E889" s="143"/>
      <c r="F889" s="109"/>
      <c r="G889" s="121"/>
      <c r="H889" s="99"/>
      <c r="I889" s="99"/>
      <c r="J889" s="12"/>
      <c r="K889" s="13"/>
      <c r="L889" s="14"/>
      <c r="M889" s="14"/>
      <c r="N889" s="12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</row>
    <row r="890" spans="1:49" ht="15.75" customHeight="1" x14ac:dyDescent="0.25">
      <c r="A890" s="106"/>
      <c r="B890" s="111"/>
      <c r="C890" s="144"/>
      <c r="D890" s="114"/>
      <c r="E890" s="143"/>
      <c r="F890" s="109"/>
      <c r="G890" s="121"/>
      <c r="H890" s="99"/>
      <c r="I890" s="99" t="s">
        <v>20</v>
      </c>
      <c r="J890" s="12" t="s">
        <v>1571</v>
      </c>
      <c r="K890" s="13" t="s">
        <v>1565</v>
      </c>
      <c r="L890" s="14">
        <v>17.420000000000002</v>
      </c>
      <c r="M890" s="15">
        <v>17.420000000000002</v>
      </c>
      <c r="N890" s="12" t="s">
        <v>1586</v>
      </c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</row>
    <row r="891" spans="1:49" ht="15.75" customHeight="1" x14ac:dyDescent="0.25">
      <c r="A891" s="106"/>
      <c r="B891" s="111"/>
      <c r="C891" s="113"/>
      <c r="D891" s="115"/>
      <c r="E891" s="143"/>
      <c r="F891" s="109"/>
      <c r="G891" s="121"/>
      <c r="H891" s="99"/>
      <c r="I891" s="99"/>
      <c r="J891" s="12"/>
      <c r="K891" s="12"/>
      <c r="L891" s="15"/>
      <c r="M891" s="15"/>
      <c r="N891" s="12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</row>
    <row r="892" spans="1:49" ht="15.75" customHeight="1" x14ac:dyDescent="0.25">
      <c r="A892" s="109" t="s">
        <v>1997</v>
      </c>
      <c r="B892" s="119">
        <v>34300000</v>
      </c>
      <c r="C892" s="144" t="s">
        <v>644</v>
      </c>
      <c r="D892" s="113" t="s">
        <v>1947</v>
      </c>
      <c r="E892" s="118" t="s">
        <v>647</v>
      </c>
      <c r="F892" s="109" t="s">
        <v>643</v>
      </c>
      <c r="G892" s="101">
        <v>520</v>
      </c>
      <c r="H892" s="101" t="s">
        <v>646</v>
      </c>
      <c r="I892" s="99" t="s">
        <v>8</v>
      </c>
      <c r="J892" s="12"/>
      <c r="K892" s="13"/>
      <c r="L892" s="14"/>
      <c r="M892" s="15"/>
      <c r="N892" s="12"/>
      <c r="O892" s="108">
        <f>SUM(L892:L893)</f>
        <v>0</v>
      </c>
      <c r="P892" s="108">
        <f>SUM(M892:M893)</f>
        <v>0</v>
      </c>
      <c r="Q892" s="108">
        <f>SUM(L894:L895)</f>
        <v>520</v>
      </c>
      <c r="R892" s="108">
        <f>SUM(M894:M895)</f>
        <v>520</v>
      </c>
      <c r="S892" s="108">
        <f>SUM(L896:L897)</f>
        <v>0</v>
      </c>
      <c r="T892" s="108">
        <f>SUM(M896:M897)</f>
        <v>0</v>
      </c>
      <c r="U892" s="108">
        <f>SUM(L898:L899)</f>
        <v>0</v>
      </c>
      <c r="V892" s="108">
        <f>SUM(M898:M899)</f>
        <v>0</v>
      </c>
      <c r="W892" s="108">
        <f t="shared" ref="W892" si="45">O892+Q892+S892+U892</f>
        <v>520</v>
      </c>
      <c r="X892" s="108">
        <f t="shared" ref="X892" si="46">P892+R892+T892+V892</f>
        <v>520</v>
      </c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</row>
    <row r="893" spans="1:49" ht="15.75" customHeight="1" x14ac:dyDescent="0.25">
      <c r="A893" s="109"/>
      <c r="B893" s="119"/>
      <c r="C893" s="144"/>
      <c r="D893" s="114"/>
      <c r="E893" s="143"/>
      <c r="F893" s="109"/>
      <c r="G893" s="101"/>
      <c r="H893" s="101"/>
      <c r="I893" s="99"/>
      <c r="J893" s="12"/>
      <c r="K893" s="13"/>
      <c r="L893" s="14"/>
      <c r="M893" s="14"/>
      <c r="N893" s="13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</row>
    <row r="894" spans="1:49" ht="15.75" customHeight="1" x14ac:dyDescent="0.25">
      <c r="A894" s="109"/>
      <c r="B894" s="119"/>
      <c r="C894" s="144"/>
      <c r="D894" s="114"/>
      <c r="E894" s="143"/>
      <c r="F894" s="109"/>
      <c r="G894" s="101"/>
      <c r="H894" s="101"/>
      <c r="I894" s="99" t="s">
        <v>19</v>
      </c>
      <c r="J894" s="12"/>
      <c r="K894" s="13"/>
      <c r="L894" s="14"/>
      <c r="M894" s="14"/>
      <c r="N894" s="12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</row>
    <row r="895" spans="1:49" ht="15.75" customHeight="1" x14ac:dyDescent="0.25">
      <c r="A895" s="109"/>
      <c r="B895" s="119"/>
      <c r="C895" s="144"/>
      <c r="D895" s="114"/>
      <c r="E895" s="143"/>
      <c r="F895" s="109"/>
      <c r="G895" s="101"/>
      <c r="H895" s="101"/>
      <c r="I895" s="99"/>
      <c r="J895" s="12" t="s">
        <v>769</v>
      </c>
      <c r="K895" s="13" t="s">
        <v>659</v>
      </c>
      <c r="L895" s="14">
        <v>520</v>
      </c>
      <c r="M895" s="14">
        <v>520</v>
      </c>
      <c r="N895" s="12" t="s">
        <v>823</v>
      </c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</row>
    <row r="896" spans="1:49" ht="15.75" customHeight="1" x14ac:dyDescent="0.25">
      <c r="A896" s="109"/>
      <c r="B896" s="119"/>
      <c r="C896" s="144"/>
      <c r="D896" s="114"/>
      <c r="E896" s="143"/>
      <c r="F896" s="109"/>
      <c r="G896" s="101"/>
      <c r="H896" s="101"/>
      <c r="I896" s="99" t="s">
        <v>10</v>
      </c>
      <c r="J896" s="12"/>
      <c r="K896" s="13"/>
      <c r="L896" s="14"/>
      <c r="M896" s="15"/>
      <c r="N896" s="12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</row>
    <row r="897" spans="1:49" ht="15.75" customHeight="1" x14ac:dyDescent="0.25">
      <c r="A897" s="109"/>
      <c r="B897" s="119"/>
      <c r="C897" s="144"/>
      <c r="D897" s="114"/>
      <c r="E897" s="143"/>
      <c r="F897" s="109"/>
      <c r="G897" s="101"/>
      <c r="H897" s="101"/>
      <c r="I897" s="99"/>
      <c r="J897" s="12"/>
      <c r="K897" s="13"/>
      <c r="L897" s="14"/>
      <c r="M897" s="14"/>
      <c r="N897" s="12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</row>
    <row r="898" spans="1:49" ht="15.75" customHeight="1" x14ac:dyDescent="0.25">
      <c r="A898" s="109"/>
      <c r="B898" s="119"/>
      <c r="C898" s="144"/>
      <c r="D898" s="114"/>
      <c r="E898" s="143"/>
      <c r="F898" s="109"/>
      <c r="G898" s="101"/>
      <c r="H898" s="101"/>
      <c r="I898" s="99" t="s">
        <v>20</v>
      </c>
      <c r="J898" s="12"/>
      <c r="K898" s="13"/>
      <c r="L898" s="14"/>
      <c r="M898" s="15"/>
      <c r="N898" s="12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</row>
    <row r="899" spans="1:49" ht="15.75" customHeight="1" x14ac:dyDescent="0.25">
      <c r="A899" s="109"/>
      <c r="B899" s="119"/>
      <c r="C899" s="144"/>
      <c r="D899" s="115"/>
      <c r="E899" s="143"/>
      <c r="F899" s="109"/>
      <c r="G899" s="102"/>
      <c r="H899" s="102"/>
      <c r="I899" s="99"/>
      <c r="J899" s="12"/>
      <c r="K899" s="12"/>
      <c r="L899" s="15"/>
      <c r="M899" s="15"/>
      <c r="N899" s="12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</row>
    <row r="900" spans="1:49" ht="15.75" customHeight="1" x14ac:dyDescent="0.25">
      <c r="A900" s="109" t="s">
        <v>1997</v>
      </c>
      <c r="B900" s="119">
        <v>33600000</v>
      </c>
      <c r="C900" s="144" t="s">
        <v>355</v>
      </c>
      <c r="D900" s="113" t="s">
        <v>162</v>
      </c>
      <c r="E900" s="116" t="s">
        <v>567</v>
      </c>
      <c r="F900" s="109" t="s">
        <v>784</v>
      </c>
      <c r="G900" s="100">
        <v>82.5</v>
      </c>
      <c r="H900" s="103" t="s">
        <v>475</v>
      </c>
      <c r="I900" s="99" t="s">
        <v>8</v>
      </c>
      <c r="J900" s="12"/>
      <c r="K900" s="13"/>
      <c r="L900" s="14"/>
      <c r="M900" s="15"/>
      <c r="N900" s="12"/>
      <c r="O900" s="108">
        <f>SUM(L900:L901)</f>
        <v>0</v>
      </c>
      <c r="P900" s="108">
        <f>SUM(M900:M901)</f>
        <v>0</v>
      </c>
      <c r="Q900" s="108">
        <f>SUM(L902:L903)</f>
        <v>0</v>
      </c>
      <c r="R900" s="108">
        <f>SUM(M902:M903)</f>
        <v>0</v>
      </c>
      <c r="S900" s="108">
        <f>SUM(L904:L905)</f>
        <v>0</v>
      </c>
      <c r="T900" s="108">
        <f>SUM(M904:M905)</f>
        <v>0</v>
      </c>
      <c r="U900" s="108">
        <f>SUM(L906:L907)</f>
        <v>0</v>
      </c>
      <c r="V900" s="108">
        <f>SUM(M906:M907)</f>
        <v>0</v>
      </c>
      <c r="W900" s="108">
        <f t="shared" ref="W900" si="47">O900+Q900+S900+U900</f>
        <v>0</v>
      </c>
      <c r="X900" s="108">
        <f t="shared" ref="X900" si="48">P900+R900+T900+V900</f>
        <v>0</v>
      </c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</row>
    <row r="901" spans="1:49" ht="15.75" customHeight="1" x14ac:dyDescent="0.25">
      <c r="A901" s="109"/>
      <c r="B901" s="119"/>
      <c r="C901" s="144"/>
      <c r="D901" s="114"/>
      <c r="E901" s="117"/>
      <c r="F901" s="109"/>
      <c r="G901" s="101"/>
      <c r="H901" s="104"/>
      <c r="I901" s="99"/>
      <c r="J901" s="12"/>
      <c r="K901" s="13"/>
      <c r="L901" s="14"/>
      <c r="M901" s="14"/>
      <c r="N901" s="13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</row>
    <row r="902" spans="1:49" ht="15.75" customHeight="1" x14ac:dyDescent="0.25">
      <c r="A902" s="109"/>
      <c r="B902" s="119"/>
      <c r="C902" s="144"/>
      <c r="D902" s="114"/>
      <c r="E902" s="117"/>
      <c r="F902" s="109"/>
      <c r="G902" s="101"/>
      <c r="H902" s="104"/>
      <c r="I902" s="99" t="s">
        <v>19</v>
      </c>
      <c r="J902" s="12"/>
      <c r="K902" s="13"/>
      <c r="L902" s="14"/>
      <c r="M902" s="14"/>
      <c r="N902" s="12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</row>
    <row r="903" spans="1:49" ht="15.75" customHeight="1" x14ac:dyDescent="0.25">
      <c r="A903" s="109"/>
      <c r="B903" s="119"/>
      <c r="C903" s="144"/>
      <c r="D903" s="114"/>
      <c r="E903" s="117"/>
      <c r="F903" s="109"/>
      <c r="G903" s="101"/>
      <c r="H903" s="104"/>
      <c r="I903" s="99"/>
      <c r="J903" s="12"/>
      <c r="K903" s="13"/>
      <c r="L903" s="14"/>
      <c r="M903" s="14"/>
      <c r="N903" s="12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</row>
    <row r="904" spans="1:49" ht="15.75" customHeight="1" x14ac:dyDescent="0.25">
      <c r="A904" s="109"/>
      <c r="B904" s="119"/>
      <c r="C904" s="144"/>
      <c r="D904" s="114"/>
      <c r="E904" s="117"/>
      <c r="F904" s="109"/>
      <c r="G904" s="101"/>
      <c r="H904" s="104"/>
      <c r="I904" s="99" t="s">
        <v>10</v>
      </c>
      <c r="J904" s="12"/>
      <c r="K904" s="13"/>
      <c r="L904" s="14"/>
      <c r="M904" s="15"/>
      <c r="N904" s="12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</row>
    <row r="905" spans="1:49" ht="22.5" customHeight="1" x14ac:dyDescent="0.25">
      <c r="A905" s="109"/>
      <c r="B905" s="119"/>
      <c r="C905" s="144"/>
      <c r="D905" s="114"/>
      <c r="E905" s="117"/>
      <c r="F905" s="109"/>
      <c r="G905" s="101"/>
      <c r="H905" s="104"/>
      <c r="I905" s="99"/>
      <c r="J905" s="12"/>
      <c r="K905" s="13"/>
      <c r="L905" s="14"/>
      <c r="M905" s="14"/>
      <c r="N905" s="12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</row>
    <row r="906" spans="1:49" ht="15.75" customHeight="1" x14ac:dyDescent="0.25">
      <c r="A906" s="109"/>
      <c r="B906" s="119"/>
      <c r="C906" s="144"/>
      <c r="D906" s="114"/>
      <c r="E906" s="117"/>
      <c r="F906" s="109"/>
      <c r="G906" s="101"/>
      <c r="H906" s="104"/>
      <c r="I906" s="99" t="s">
        <v>20</v>
      </c>
      <c r="J906" s="12"/>
      <c r="K906" s="13"/>
      <c r="L906" s="14"/>
      <c r="M906" s="15"/>
      <c r="N906" s="12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</row>
    <row r="907" spans="1:49" ht="15.75" customHeight="1" x14ac:dyDescent="0.25">
      <c r="A907" s="109"/>
      <c r="B907" s="119"/>
      <c r="C907" s="144"/>
      <c r="D907" s="115"/>
      <c r="E907" s="118"/>
      <c r="F907" s="109"/>
      <c r="G907" s="102"/>
      <c r="H907" s="120"/>
      <c r="I907" s="99"/>
      <c r="J907" s="12"/>
      <c r="K907" s="12"/>
      <c r="L907" s="15"/>
      <c r="M907" s="15"/>
      <c r="N907" s="12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</row>
    <row r="908" spans="1:49" ht="15.75" customHeight="1" x14ac:dyDescent="0.25">
      <c r="A908" s="105" t="s">
        <v>1997</v>
      </c>
      <c r="B908" s="136" t="s">
        <v>128</v>
      </c>
      <c r="C908" s="113" t="s">
        <v>130</v>
      </c>
      <c r="D908" s="113" t="s">
        <v>162</v>
      </c>
      <c r="E908" s="139" t="s">
        <v>261</v>
      </c>
      <c r="F908" s="109" t="s">
        <v>262</v>
      </c>
      <c r="G908" s="121">
        <v>5232</v>
      </c>
      <c r="H908" s="99" t="s">
        <v>125</v>
      </c>
      <c r="I908" s="103" t="s">
        <v>8</v>
      </c>
      <c r="J908" s="12"/>
      <c r="K908" s="13"/>
      <c r="L908" s="14"/>
      <c r="M908" s="15"/>
      <c r="N908" s="12"/>
      <c r="O908" s="90">
        <f>SUM(L908:L909)</f>
        <v>0</v>
      </c>
      <c r="P908" s="90">
        <f>SUM(M908:M909)</f>
        <v>0</v>
      </c>
      <c r="Q908" s="90">
        <f>SUM(L910:L911)</f>
        <v>872</v>
      </c>
      <c r="R908" s="90">
        <f>SUM(M910:M911)</f>
        <v>872</v>
      </c>
      <c r="S908" s="90">
        <f>SUM(L912:L914)</f>
        <v>1896.6</v>
      </c>
      <c r="T908" s="90">
        <f>SUM(M912:M914)</f>
        <v>1024.5999999999999</v>
      </c>
      <c r="U908" s="90">
        <f>SUM(L915:L916)</f>
        <v>1951.1</v>
      </c>
      <c r="V908" s="90">
        <f>SUM(M915:M916)</f>
        <v>1951.1</v>
      </c>
      <c r="W908" s="90">
        <f>O908+Q908+S908+U908</f>
        <v>4719.7</v>
      </c>
      <c r="X908" s="90">
        <f>P908+R908+T908+V908</f>
        <v>3847.7</v>
      </c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</row>
    <row r="909" spans="1:49" ht="15.75" customHeight="1" x14ac:dyDescent="0.25">
      <c r="A909" s="106"/>
      <c r="B909" s="137"/>
      <c r="C909" s="114"/>
      <c r="D909" s="114"/>
      <c r="E909" s="140"/>
      <c r="F909" s="109"/>
      <c r="G909" s="121"/>
      <c r="H909" s="99"/>
      <c r="I909" s="120"/>
      <c r="J909" s="12"/>
      <c r="K909" s="13"/>
      <c r="L909" s="14"/>
      <c r="M909" s="15"/>
      <c r="N909" s="12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</row>
    <row r="910" spans="1:49" ht="15.75" customHeight="1" x14ac:dyDescent="0.25">
      <c r="A910" s="106"/>
      <c r="B910" s="137"/>
      <c r="C910" s="114"/>
      <c r="D910" s="114"/>
      <c r="E910" s="140"/>
      <c r="F910" s="109"/>
      <c r="G910" s="121"/>
      <c r="H910" s="99"/>
      <c r="I910" s="103" t="s">
        <v>19</v>
      </c>
      <c r="J910" s="12" t="s">
        <v>899</v>
      </c>
      <c r="K910" s="12" t="s">
        <v>895</v>
      </c>
      <c r="L910" s="14">
        <v>436</v>
      </c>
      <c r="M910" s="14">
        <v>436</v>
      </c>
      <c r="N910" s="12" t="s">
        <v>909</v>
      </c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</row>
    <row r="911" spans="1:49" ht="15.75" customHeight="1" x14ac:dyDescent="0.25">
      <c r="A911" s="106"/>
      <c r="B911" s="137"/>
      <c r="C911" s="114"/>
      <c r="D911" s="114"/>
      <c r="E911" s="140"/>
      <c r="F911" s="109"/>
      <c r="G911" s="121"/>
      <c r="H911" s="99"/>
      <c r="I911" s="120"/>
      <c r="J911" s="12" t="s">
        <v>679</v>
      </c>
      <c r="K911" s="12" t="s">
        <v>610</v>
      </c>
      <c r="L911" s="14">
        <v>436</v>
      </c>
      <c r="M911" s="14">
        <v>436</v>
      </c>
      <c r="N911" s="12" t="s">
        <v>700</v>
      </c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</row>
    <row r="912" spans="1:49" s="38" customFormat="1" ht="15.75" customHeight="1" x14ac:dyDescent="0.25">
      <c r="A912" s="106"/>
      <c r="B912" s="137"/>
      <c r="C912" s="114"/>
      <c r="D912" s="114"/>
      <c r="E912" s="140"/>
      <c r="F912" s="109"/>
      <c r="G912" s="121"/>
      <c r="H912" s="99"/>
      <c r="I912" s="103" t="s">
        <v>10</v>
      </c>
      <c r="J912" s="35" t="s">
        <v>1120</v>
      </c>
      <c r="K912" s="36" t="s">
        <v>1111</v>
      </c>
      <c r="L912" s="37">
        <v>436</v>
      </c>
      <c r="M912" s="37">
        <v>436</v>
      </c>
      <c r="N912" s="35" t="s">
        <v>1217</v>
      </c>
      <c r="O912" s="91"/>
      <c r="P912" s="91"/>
      <c r="Q912" s="91"/>
      <c r="R912" s="91"/>
      <c r="S912" s="91"/>
      <c r="T912" s="91"/>
      <c r="U912" s="91"/>
      <c r="V912" s="91"/>
      <c r="W912" s="91"/>
      <c r="X912" s="91"/>
    </row>
    <row r="913" spans="1:49" s="38" customFormat="1" ht="15.75" customHeight="1" x14ac:dyDescent="0.25">
      <c r="A913" s="106"/>
      <c r="B913" s="137"/>
      <c r="C913" s="114"/>
      <c r="D913" s="114"/>
      <c r="E913" s="140"/>
      <c r="F913" s="109"/>
      <c r="G913" s="121"/>
      <c r="H913" s="99"/>
      <c r="I913" s="104"/>
      <c r="J913" s="39" t="s">
        <v>1438</v>
      </c>
      <c r="K913" s="36" t="s">
        <v>1403</v>
      </c>
      <c r="L913" s="37">
        <v>872</v>
      </c>
      <c r="M913" s="37"/>
      <c r="N913" s="35"/>
      <c r="O913" s="91"/>
      <c r="P913" s="91"/>
      <c r="Q913" s="91"/>
      <c r="R913" s="91"/>
      <c r="S913" s="91"/>
      <c r="T913" s="91"/>
      <c r="U913" s="91"/>
      <c r="V913" s="91"/>
      <c r="W913" s="91"/>
      <c r="X913" s="91"/>
    </row>
    <row r="914" spans="1:49" ht="15.75" customHeight="1" x14ac:dyDescent="0.25">
      <c r="A914" s="106"/>
      <c r="B914" s="137"/>
      <c r="C914" s="114"/>
      <c r="D914" s="114"/>
      <c r="E914" s="140"/>
      <c r="F914" s="109"/>
      <c r="G914" s="121"/>
      <c r="H914" s="99"/>
      <c r="I914" s="120"/>
      <c r="J914" s="12" t="s">
        <v>1346</v>
      </c>
      <c r="K914" s="13" t="s">
        <v>1297</v>
      </c>
      <c r="L914" s="40">
        <v>588.6</v>
      </c>
      <c r="M914" s="40">
        <v>588.6</v>
      </c>
      <c r="N914" s="12" t="s">
        <v>1372</v>
      </c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</row>
    <row r="915" spans="1:49" ht="15.75" customHeight="1" x14ac:dyDescent="0.25">
      <c r="A915" s="106"/>
      <c r="B915" s="137"/>
      <c r="C915" s="114"/>
      <c r="D915" s="114"/>
      <c r="E915" s="140"/>
      <c r="F915" s="109"/>
      <c r="G915" s="121"/>
      <c r="H915" s="99"/>
      <c r="I915" s="103" t="s">
        <v>20</v>
      </c>
      <c r="J915" s="12" t="s">
        <v>1438</v>
      </c>
      <c r="K915" s="12" t="s">
        <v>1403</v>
      </c>
      <c r="L915" s="15">
        <v>872</v>
      </c>
      <c r="M915" s="15">
        <v>872</v>
      </c>
      <c r="N915" s="12" t="s">
        <v>1446</v>
      </c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</row>
    <row r="916" spans="1:49" ht="15.75" customHeight="1" x14ac:dyDescent="0.25">
      <c r="A916" s="107"/>
      <c r="B916" s="138"/>
      <c r="C916" s="115"/>
      <c r="D916" s="115"/>
      <c r="E916" s="141"/>
      <c r="F916" s="109"/>
      <c r="G916" s="121"/>
      <c r="H916" s="99"/>
      <c r="I916" s="120"/>
      <c r="J916" s="12" t="s">
        <v>1862</v>
      </c>
      <c r="K916" s="12" t="s">
        <v>1832</v>
      </c>
      <c r="L916" s="15">
        <v>1079.0999999999999</v>
      </c>
      <c r="M916" s="15">
        <v>1079.0999999999999</v>
      </c>
      <c r="N916" s="1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</row>
    <row r="917" spans="1:49" ht="15.75" customHeight="1" x14ac:dyDescent="0.25">
      <c r="A917" s="105" t="s">
        <v>1997</v>
      </c>
      <c r="B917" s="136" t="s">
        <v>128</v>
      </c>
      <c r="C917" s="113" t="s">
        <v>129</v>
      </c>
      <c r="D917" s="113" t="s">
        <v>162</v>
      </c>
      <c r="E917" s="139" t="s">
        <v>267</v>
      </c>
      <c r="F917" s="109" t="s">
        <v>268</v>
      </c>
      <c r="G917" s="121">
        <v>46980.2</v>
      </c>
      <c r="H917" s="99" t="s">
        <v>125</v>
      </c>
      <c r="I917" s="103" t="s">
        <v>8</v>
      </c>
      <c r="J917" s="12"/>
      <c r="K917" s="13"/>
      <c r="L917" s="14"/>
      <c r="M917" s="15"/>
      <c r="N917" s="12"/>
      <c r="O917" s="90">
        <f>SUM(L917:L918)</f>
        <v>2849.7</v>
      </c>
      <c r="P917" s="90">
        <f>SUM(M917:M918)</f>
        <v>2849.7</v>
      </c>
      <c r="Q917" s="90">
        <f>SUM(L919:L927)</f>
        <v>13580.5</v>
      </c>
      <c r="R917" s="90">
        <f>SUM(M919:M927)</f>
        <v>13580.5</v>
      </c>
      <c r="S917" s="90">
        <f>SUM(L928:L932)</f>
        <v>10215.6</v>
      </c>
      <c r="T917" s="90">
        <f>SUM(M928:M932)</f>
        <v>10215.6</v>
      </c>
      <c r="U917" s="90">
        <f>SUM(L933:L937)</f>
        <v>18043.899999999998</v>
      </c>
      <c r="V917" s="90">
        <v>20173.099999999999</v>
      </c>
      <c r="W917" s="90">
        <f>O917+Q917+S917+U917</f>
        <v>44689.7</v>
      </c>
      <c r="X917" s="90">
        <v>46818.9</v>
      </c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</row>
    <row r="918" spans="1:49" ht="15.75" customHeight="1" x14ac:dyDescent="0.25">
      <c r="A918" s="106"/>
      <c r="B918" s="137"/>
      <c r="C918" s="114"/>
      <c r="D918" s="114"/>
      <c r="E918" s="140"/>
      <c r="F918" s="109"/>
      <c r="G918" s="121"/>
      <c r="H918" s="99"/>
      <c r="I918" s="120"/>
      <c r="J918" s="12" t="s">
        <v>432</v>
      </c>
      <c r="K918" s="13" t="s">
        <v>415</v>
      </c>
      <c r="L918" s="14">
        <v>2849.7</v>
      </c>
      <c r="M918" s="14">
        <v>2849.7</v>
      </c>
      <c r="N918" s="13" t="s">
        <v>421</v>
      </c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</row>
    <row r="919" spans="1:49" ht="15.75" customHeight="1" x14ac:dyDescent="0.25">
      <c r="A919" s="106"/>
      <c r="B919" s="137"/>
      <c r="C919" s="114"/>
      <c r="D919" s="114"/>
      <c r="E919" s="140"/>
      <c r="F919" s="109"/>
      <c r="G919" s="121"/>
      <c r="H919" s="99"/>
      <c r="I919" s="103" t="s">
        <v>19</v>
      </c>
      <c r="J919" s="12" t="s">
        <v>678</v>
      </c>
      <c r="K919" s="13" t="s">
        <v>610</v>
      </c>
      <c r="L919" s="14">
        <v>1407.6</v>
      </c>
      <c r="M919" s="14">
        <v>1407.6</v>
      </c>
      <c r="N919" s="12" t="s">
        <v>700</v>
      </c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</row>
    <row r="920" spans="1:49" ht="15.75" customHeight="1" x14ac:dyDescent="0.25">
      <c r="A920" s="106"/>
      <c r="B920" s="137"/>
      <c r="C920" s="114"/>
      <c r="D920" s="114"/>
      <c r="E920" s="140"/>
      <c r="F920" s="109"/>
      <c r="G920" s="121"/>
      <c r="H920" s="99"/>
      <c r="I920" s="104"/>
      <c r="J920" s="12" t="s">
        <v>557</v>
      </c>
      <c r="K920" s="13" t="s">
        <v>549</v>
      </c>
      <c r="L920" s="14">
        <v>1234.5</v>
      </c>
      <c r="M920" s="14">
        <v>1234.5</v>
      </c>
      <c r="N920" s="12" t="s">
        <v>554</v>
      </c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</row>
    <row r="921" spans="1:49" ht="15.75" customHeight="1" x14ac:dyDescent="0.25">
      <c r="A921" s="106"/>
      <c r="B921" s="137"/>
      <c r="C921" s="114"/>
      <c r="D921" s="114"/>
      <c r="E921" s="140"/>
      <c r="F921" s="109"/>
      <c r="G921" s="121"/>
      <c r="H921" s="99"/>
      <c r="I921" s="104"/>
      <c r="J921" s="12" t="s">
        <v>473</v>
      </c>
      <c r="K921" s="13" t="s">
        <v>441</v>
      </c>
      <c r="L921" s="14">
        <v>2985.4</v>
      </c>
      <c r="M921" s="14">
        <v>2985.4</v>
      </c>
      <c r="N921" s="12" t="s">
        <v>464</v>
      </c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</row>
    <row r="922" spans="1:49" ht="15.75" customHeight="1" x14ac:dyDescent="0.25">
      <c r="A922" s="106"/>
      <c r="B922" s="137"/>
      <c r="C922" s="114"/>
      <c r="D922" s="114"/>
      <c r="E922" s="140"/>
      <c r="F922" s="109"/>
      <c r="G922" s="121"/>
      <c r="H922" s="99"/>
      <c r="I922" s="104"/>
      <c r="J922" s="12" t="s">
        <v>713</v>
      </c>
      <c r="K922" s="13" t="s">
        <v>620</v>
      </c>
      <c r="L922" s="14">
        <v>2739</v>
      </c>
      <c r="M922" s="14">
        <v>2739</v>
      </c>
      <c r="N922" s="12" t="s">
        <v>645</v>
      </c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</row>
    <row r="923" spans="1:49" ht="15.75" customHeight="1" x14ac:dyDescent="0.25">
      <c r="A923" s="106"/>
      <c r="B923" s="137"/>
      <c r="C923" s="114"/>
      <c r="D923" s="114"/>
      <c r="E923" s="140"/>
      <c r="F923" s="109"/>
      <c r="G923" s="121"/>
      <c r="H923" s="99"/>
      <c r="I923" s="104"/>
      <c r="J923" s="12" t="s">
        <v>839</v>
      </c>
      <c r="K923" s="13" t="s">
        <v>757</v>
      </c>
      <c r="L923" s="14">
        <v>150</v>
      </c>
      <c r="M923" s="14">
        <v>150</v>
      </c>
      <c r="N923" s="12" t="s">
        <v>846</v>
      </c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</row>
    <row r="924" spans="1:49" ht="15.75" customHeight="1" x14ac:dyDescent="0.25">
      <c r="A924" s="106"/>
      <c r="B924" s="137"/>
      <c r="C924" s="114"/>
      <c r="D924" s="114"/>
      <c r="E924" s="140"/>
      <c r="F924" s="109"/>
      <c r="G924" s="121"/>
      <c r="H924" s="99"/>
      <c r="I924" s="104"/>
      <c r="J924" s="12" t="s">
        <v>800</v>
      </c>
      <c r="K924" s="13" t="s">
        <v>661</v>
      </c>
      <c r="L924" s="14">
        <v>2655.2</v>
      </c>
      <c r="M924" s="14">
        <v>2655.2</v>
      </c>
      <c r="N924" s="12" t="s">
        <v>826</v>
      </c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</row>
    <row r="925" spans="1:49" ht="15.75" customHeight="1" x14ac:dyDescent="0.25">
      <c r="A925" s="106"/>
      <c r="B925" s="137"/>
      <c r="C925" s="114"/>
      <c r="D925" s="114"/>
      <c r="E925" s="140"/>
      <c r="F925" s="109"/>
      <c r="G925" s="121"/>
      <c r="H925" s="99"/>
      <c r="I925" s="104"/>
      <c r="J925" s="12" t="s">
        <v>902</v>
      </c>
      <c r="K925" s="13" t="s">
        <v>895</v>
      </c>
      <c r="L925" s="14">
        <v>2228.8000000000002</v>
      </c>
      <c r="M925" s="14">
        <v>2228.8000000000002</v>
      </c>
      <c r="N925" s="12" t="s">
        <v>909</v>
      </c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</row>
    <row r="926" spans="1:49" ht="15.75" customHeight="1" x14ac:dyDescent="0.25">
      <c r="A926" s="106"/>
      <c r="B926" s="137"/>
      <c r="C926" s="114"/>
      <c r="D926" s="114"/>
      <c r="E926" s="140"/>
      <c r="F926" s="109"/>
      <c r="G926" s="121"/>
      <c r="H926" s="99"/>
      <c r="I926" s="104"/>
      <c r="J926" s="12" t="s">
        <v>958</v>
      </c>
      <c r="K926" s="13" t="s">
        <v>935</v>
      </c>
      <c r="L926" s="14">
        <v>180</v>
      </c>
      <c r="M926" s="14">
        <v>180</v>
      </c>
      <c r="N926" s="12" t="s">
        <v>975</v>
      </c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</row>
    <row r="927" spans="1:49" ht="15.75" customHeight="1" x14ac:dyDescent="0.25">
      <c r="A927" s="106"/>
      <c r="B927" s="137"/>
      <c r="C927" s="114"/>
      <c r="D927" s="114"/>
      <c r="E927" s="140"/>
      <c r="F927" s="109"/>
      <c r="G927" s="121"/>
      <c r="H927" s="99"/>
      <c r="I927" s="120"/>
      <c r="J927" s="12"/>
      <c r="K927" s="13"/>
      <c r="L927" s="14"/>
      <c r="M927" s="14"/>
      <c r="N927" s="12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</row>
    <row r="928" spans="1:49" ht="15.75" customHeight="1" x14ac:dyDescent="0.25">
      <c r="A928" s="106"/>
      <c r="B928" s="137"/>
      <c r="C928" s="114"/>
      <c r="D928" s="114"/>
      <c r="E928" s="140"/>
      <c r="F928" s="109"/>
      <c r="G928" s="121"/>
      <c r="H928" s="99"/>
      <c r="I928" s="103" t="s">
        <v>10</v>
      </c>
      <c r="J928" s="12" t="s">
        <v>989</v>
      </c>
      <c r="K928" s="13" t="s">
        <v>975</v>
      </c>
      <c r="L928" s="14">
        <v>900</v>
      </c>
      <c r="M928" s="14">
        <v>900</v>
      </c>
      <c r="N928" s="12" t="s">
        <v>1024</v>
      </c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</row>
    <row r="929" spans="1:49" ht="15.75" customHeight="1" x14ac:dyDescent="0.25">
      <c r="A929" s="106"/>
      <c r="B929" s="137"/>
      <c r="C929" s="114"/>
      <c r="D929" s="114"/>
      <c r="E929" s="140"/>
      <c r="F929" s="109"/>
      <c r="G929" s="121"/>
      <c r="H929" s="99"/>
      <c r="I929" s="104"/>
      <c r="J929" s="12" t="s">
        <v>1344</v>
      </c>
      <c r="K929" s="13" t="s">
        <v>1297</v>
      </c>
      <c r="L929" s="14">
        <v>2955.2</v>
      </c>
      <c r="M929" s="14">
        <v>2955.2</v>
      </c>
      <c r="N929" s="12" t="s">
        <v>1372</v>
      </c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</row>
    <row r="930" spans="1:49" x14ac:dyDescent="0.25">
      <c r="A930" s="106"/>
      <c r="B930" s="137"/>
      <c r="C930" s="114"/>
      <c r="D930" s="114"/>
      <c r="E930" s="140"/>
      <c r="F930" s="109"/>
      <c r="G930" s="121"/>
      <c r="H930" s="99"/>
      <c r="I930" s="104"/>
      <c r="J930" s="12" t="s">
        <v>1059</v>
      </c>
      <c r="K930" s="13" t="s">
        <v>1035</v>
      </c>
      <c r="L930" s="14">
        <v>3398.4</v>
      </c>
      <c r="M930" s="14">
        <v>3398.4</v>
      </c>
      <c r="N930" s="12" t="s">
        <v>1091</v>
      </c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</row>
    <row r="931" spans="1:49" ht="15.75" customHeight="1" x14ac:dyDescent="0.25">
      <c r="A931" s="106"/>
      <c r="B931" s="137"/>
      <c r="C931" s="114"/>
      <c r="D931" s="114"/>
      <c r="E931" s="140"/>
      <c r="F931" s="109"/>
      <c r="G931" s="121"/>
      <c r="H931" s="99"/>
      <c r="I931" s="104"/>
      <c r="J931" s="12" t="s">
        <v>1238</v>
      </c>
      <c r="K931" s="13" t="s">
        <v>1239</v>
      </c>
      <c r="L931" s="14">
        <v>2274</v>
      </c>
      <c r="M931" s="14">
        <v>2274</v>
      </c>
      <c r="N931" s="12" t="s">
        <v>1257</v>
      </c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</row>
    <row r="932" spans="1:49" ht="15.75" customHeight="1" x14ac:dyDescent="0.25">
      <c r="A932" s="106"/>
      <c r="B932" s="137"/>
      <c r="C932" s="114"/>
      <c r="D932" s="114"/>
      <c r="E932" s="140"/>
      <c r="F932" s="109"/>
      <c r="G932" s="121"/>
      <c r="H932" s="99"/>
      <c r="I932" s="120"/>
      <c r="J932" s="12" t="s">
        <v>1119</v>
      </c>
      <c r="K932" s="13" t="s">
        <v>1111</v>
      </c>
      <c r="L932" s="14">
        <v>688</v>
      </c>
      <c r="M932" s="14">
        <v>688</v>
      </c>
      <c r="N932" s="12" t="s">
        <v>1217</v>
      </c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</row>
    <row r="933" spans="1:49" ht="15.75" customHeight="1" x14ac:dyDescent="0.25">
      <c r="A933" s="106"/>
      <c r="B933" s="137"/>
      <c r="C933" s="114"/>
      <c r="D933" s="114"/>
      <c r="E933" s="140"/>
      <c r="F933" s="109"/>
      <c r="G933" s="121"/>
      <c r="H933" s="99"/>
      <c r="I933" s="103" t="s">
        <v>20</v>
      </c>
      <c r="J933" s="12" t="s">
        <v>1435</v>
      </c>
      <c r="K933" s="12" t="s">
        <v>1403</v>
      </c>
      <c r="L933" s="15">
        <v>2768.6</v>
      </c>
      <c r="M933" s="15">
        <v>2768.6</v>
      </c>
      <c r="N933" s="12" t="s">
        <v>1446</v>
      </c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</row>
    <row r="934" spans="1:49" ht="15.75" customHeight="1" x14ac:dyDescent="0.25">
      <c r="A934" s="106"/>
      <c r="B934" s="137"/>
      <c r="C934" s="114"/>
      <c r="D934" s="114"/>
      <c r="E934" s="140"/>
      <c r="F934" s="109"/>
      <c r="G934" s="121"/>
      <c r="H934" s="99"/>
      <c r="I934" s="104"/>
      <c r="J934" s="12" t="s">
        <v>1817</v>
      </c>
      <c r="K934" s="12" t="s">
        <v>1694</v>
      </c>
      <c r="L934" s="15">
        <v>5264.7</v>
      </c>
      <c r="M934" s="15">
        <v>5264.7</v>
      </c>
      <c r="N934" s="12" t="s">
        <v>1798</v>
      </c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</row>
    <row r="935" spans="1:49" ht="15.75" customHeight="1" x14ac:dyDescent="0.25">
      <c r="A935" s="106"/>
      <c r="B935" s="137"/>
      <c r="C935" s="114"/>
      <c r="D935" s="114"/>
      <c r="E935" s="140"/>
      <c r="F935" s="109"/>
      <c r="G935" s="121"/>
      <c r="H935" s="99"/>
      <c r="I935" s="104"/>
      <c r="J935" s="12" t="s">
        <v>1827</v>
      </c>
      <c r="K935" s="12" t="s">
        <v>1821</v>
      </c>
      <c r="L935" s="15">
        <v>6551</v>
      </c>
      <c r="M935" s="15">
        <v>6551</v>
      </c>
      <c r="N935" s="12" t="s">
        <v>1832</v>
      </c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</row>
    <row r="936" spans="1:49" ht="15.75" customHeight="1" x14ac:dyDescent="0.25">
      <c r="A936" s="106"/>
      <c r="B936" s="137"/>
      <c r="C936" s="114"/>
      <c r="D936" s="114"/>
      <c r="E936" s="140"/>
      <c r="F936" s="109"/>
      <c r="G936" s="121"/>
      <c r="H936" s="99"/>
      <c r="I936" s="104"/>
      <c r="J936" s="12" t="s">
        <v>1913</v>
      </c>
      <c r="K936" s="12" t="s">
        <v>43</v>
      </c>
      <c r="L936" s="15">
        <v>448</v>
      </c>
      <c r="M936" s="15">
        <v>448</v>
      </c>
      <c r="N936" s="12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</row>
    <row r="937" spans="1:49" ht="15.75" customHeight="1" x14ac:dyDescent="0.25">
      <c r="A937" s="107"/>
      <c r="B937" s="138"/>
      <c r="C937" s="115"/>
      <c r="D937" s="115"/>
      <c r="E937" s="141"/>
      <c r="F937" s="109"/>
      <c r="G937" s="121"/>
      <c r="H937" s="99"/>
      <c r="I937" s="120"/>
      <c r="J937" s="12" t="s">
        <v>1526</v>
      </c>
      <c r="K937" s="12" t="s">
        <v>1510</v>
      </c>
      <c r="L937" s="15">
        <v>3011.6</v>
      </c>
      <c r="M937" s="15">
        <v>3011.6</v>
      </c>
      <c r="N937" s="12" t="s">
        <v>1537</v>
      </c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</row>
    <row r="938" spans="1:49" ht="15.75" customHeight="1" x14ac:dyDescent="0.25">
      <c r="A938" s="109" t="s">
        <v>1998</v>
      </c>
      <c r="B938" s="119">
        <v>85100000</v>
      </c>
      <c r="C938" s="144" t="s">
        <v>321</v>
      </c>
      <c r="D938" s="113" t="s">
        <v>1948</v>
      </c>
      <c r="E938" s="116" t="s">
        <v>329</v>
      </c>
      <c r="F938" s="109" t="s">
        <v>324</v>
      </c>
      <c r="G938" s="121">
        <v>4020</v>
      </c>
      <c r="H938" s="99" t="s">
        <v>325</v>
      </c>
      <c r="I938" s="99" t="s">
        <v>8</v>
      </c>
      <c r="J938" s="12" t="s">
        <v>426</v>
      </c>
      <c r="K938" s="13" t="s">
        <v>427</v>
      </c>
      <c r="L938" s="14">
        <v>4020</v>
      </c>
      <c r="M938" s="15">
        <v>4020</v>
      </c>
      <c r="N938" s="12" t="s">
        <v>421</v>
      </c>
      <c r="O938" s="108">
        <f>SUM(L938:L939)</f>
        <v>4020</v>
      </c>
      <c r="P938" s="108">
        <f>SUM(M938:M939)</f>
        <v>4020</v>
      </c>
      <c r="Q938" s="108">
        <f>SUM(L940:L941)</f>
        <v>0</v>
      </c>
      <c r="R938" s="108">
        <f>SUM(M940:M941)</f>
        <v>0</v>
      </c>
      <c r="S938" s="108">
        <f>SUM(L942:L943)</f>
        <v>0</v>
      </c>
      <c r="T938" s="108">
        <f>SUM(M942:M943)</f>
        <v>0</v>
      </c>
      <c r="U938" s="108">
        <f>SUM(L944:L945)</f>
        <v>0</v>
      </c>
      <c r="V938" s="108">
        <f>SUM(M944:M945)</f>
        <v>0</v>
      </c>
      <c r="W938" s="108">
        <f t="shared" ref="W938" si="49">O938+Q938+S938+U938</f>
        <v>4020</v>
      </c>
      <c r="X938" s="108">
        <f t="shared" ref="X938" si="50">P938+R938+T938+V938</f>
        <v>4020</v>
      </c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</row>
    <row r="939" spans="1:49" ht="15.75" customHeight="1" x14ac:dyDescent="0.25">
      <c r="A939" s="109"/>
      <c r="B939" s="119"/>
      <c r="C939" s="144"/>
      <c r="D939" s="114"/>
      <c r="E939" s="117"/>
      <c r="F939" s="109"/>
      <c r="G939" s="121"/>
      <c r="H939" s="99"/>
      <c r="I939" s="99"/>
      <c r="J939" s="12"/>
      <c r="K939" s="13"/>
      <c r="L939" s="14"/>
      <c r="M939" s="14"/>
      <c r="N939" s="13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</row>
    <row r="940" spans="1:49" ht="15.75" customHeight="1" x14ac:dyDescent="0.25">
      <c r="A940" s="109"/>
      <c r="B940" s="119"/>
      <c r="C940" s="144"/>
      <c r="D940" s="114"/>
      <c r="E940" s="117"/>
      <c r="F940" s="109"/>
      <c r="G940" s="121"/>
      <c r="H940" s="99"/>
      <c r="I940" s="99" t="s">
        <v>19</v>
      </c>
      <c r="J940" s="12"/>
      <c r="K940" s="13"/>
      <c r="L940" s="14"/>
      <c r="M940" s="14"/>
      <c r="N940" s="12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</row>
    <row r="941" spans="1:49" ht="15.75" customHeight="1" x14ac:dyDescent="0.25">
      <c r="A941" s="109"/>
      <c r="B941" s="119"/>
      <c r="C941" s="144"/>
      <c r="D941" s="114"/>
      <c r="E941" s="117"/>
      <c r="F941" s="109"/>
      <c r="G941" s="121"/>
      <c r="H941" s="99"/>
      <c r="I941" s="99"/>
      <c r="J941" s="12"/>
      <c r="K941" s="13"/>
      <c r="L941" s="14"/>
      <c r="M941" s="14"/>
      <c r="N941" s="12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</row>
    <row r="942" spans="1:49" ht="15.75" customHeight="1" x14ac:dyDescent="0.25">
      <c r="A942" s="109"/>
      <c r="B942" s="119"/>
      <c r="C942" s="144"/>
      <c r="D942" s="114"/>
      <c r="E942" s="117"/>
      <c r="F942" s="109"/>
      <c r="G942" s="121"/>
      <c r="H942" s="99"/>
      <c r="I942" s="99" t="s">
        <v>10</v>
      </c>
      <c r="J942" s="12"/>
      <c r="K942" s="13"/>
      <c r="L942" s="14"/>
      <c r="M942" s="15"/>
      <c r="N942" s="12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</row>
    <row r="943" spans="1:49" ht="15.75" customHeight="1" x14ac:dyDescent="0.25">
      <c r="A943" s="109"/>
      <c r="B943" s="119"/>
      <c r="C943" s="144"/>
      <c r="D943" s="114"/>
      <c r="E943" s="117"/>
      <c r="F943" s="109"/>
      <c r="G943" s="121"/>
      <c r="H943" s="99"/>
      <c r="I943" s="99"/>
      <c r="J943" s="12"/>
      <c r="K943" s="13"/>
      <c r="L943" s="14"/>
      <c r="M943" s="14"/>
      <c r="N943" s="12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</row>
    <row r="944" spans="1:49" ht="15.75" customHeight="1" x14ac:dyDescent="0.25">
      <c r="A944" s="109"/>
      <c r="B944" s="119"/>
      <c r="C944" s="144"/>
      <c r="D944" s="114"/>
      <c r="E944" s="117"/>
      <c r="F944" s="109"/>
      <c r="G944" s="121"/>
      <c r="H944" s="99"/>
      <c r="I944" s="99" t="s">
        <v>20</v>
      </c>
      <c r="J944" s="12"/>
      <c r="K944" s="13"/>
      <c r="L944" s="14"/>
      <c r="M944" s="15"/>
      <c r="N944" s="12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</row>
    <row r="945" spans="1:49" ht="15.75" customHeight="1" x14ac:dyDescent="0.25">
      <c r="A945" s="109"/>
      <c r="B945" s="119"/>
      <c r="C945" s="144"/>
      <c r="D945" s="115"/>
      <c r="E945" s="118"/>
      <c r="F945" s="109"/>
      <c r="G945" s="121"/>
      <c r="H945" s="99"/>
      <c r="I945" s="99"/>
      <c r="J945" s="12"/>
      <c r="K945" s="12"/>
      <c r="L945" s="15"/>
      <c r="M945" s="15"/>
      <c r="N945" s="12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</row>
    <row r="946" spans="1:49" ht="15.75" customHeight="1" x14ac:dyDescent="0.25">
      <c r="A946" s="109" t="s">
        <v>1998</v>
      </c>
      <c r="B946" s="119">
        <v>85100000</v>
      </c>
      <c r="C946" s="144" t="s">
        <v>321</v>
      </c>
      <c r="D946" s="113" t="s">
        <v>393</v>
      </c>
      <c r="E946" s="143" t="s">
        <v>337</v>
      </c>
      <c r="F946" s="109" t="s">
        <v>335</v>
      </c>
      <c r="G946" s="121">
        <v>4548</v>
      </c>
      <c r="H946" s="99" t="s">
        <v>336</v>
      </c>
      <c r="I946" s="99" t="s">
        <v>8</v>
      </c>
      <c r="J946" s="12" t="s">
        <v>407</v>
      </c>
      <c r="K946" s="13"/>
      <c r="L946" s="14">
        <v>4548</v>
      </c>
      <c r="M946" s="15">
        <v>4548</v>
      </c>
      <c r="N946" s="12" t="s">
        <v>394</v>
      </c>
      <c r="O946" s="108">
        <f>SUM(L946:L947)</f>
        <v>4548</v>
      </c>
      <c r="P946" s="108">
        <f>SUM(M946:M947)</f>
        <v>4548</v>
      </c>
      <c r="Q946" s="108">
        <f>SUM(L948:L949)</f>
        <v>0</v>
      </c>
      <c r="R946" s="108">
        <f>SUM(M948:M949)</f>
        <v>0</v>
      </c>
      <c r="S946" s="108">
        <f>SUM(L950:L951)</f>
        <v>0</v>
      </c>
      <c r="T946" s="108">
        <f>SUM(M950:M951)</f>
        <v>0</v>
      </c>
      <c r="U946" s="108">
        <f>SUM(L952:L953)</f>
        <v>0</v>
      </c>
      <c r="V946" s="108">
        <f>SUM(M952:M953)</f>
        <v>0</v>
      </c>
      <c r="W946" s="108">
        <f t="shared" ref="W946" si="51">O946+Q946+S946+U946</f>
        <v>4548</v>
      </c>
      <c r="X946" s="108">
        <f t="shared" ref="X946" si="52">P946+R946+T946+V946</f>
        <v>4548</v>
      </c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</row>
    <row r="947" spans="1:49" ht="15.75" customHeight="1" x14ac:dyDescent="0.25">
      <c r="A947" s="109"/>
      <c r="B947" s="119"/>
      <c r="C947" s="144"/>
      <c r="D947" s="114"/>
      <c r="E947" s="143"/>
      <c r="F947" s="109"/>
      <c r="G947" s="121"/>
      <c r="H947" s="99"/>
      <c r="I947" s="99"/>
      <c r="J947" s="12"/>
      <c r="K947" s="13"/>
      <c r="L947" s="14"/>
      <c r="M947" s="14"/>
      <c r="N947" s="13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</row>
    <row r="948" spans="1:49" ht="15.75" customHeight="1" x14ac:dyDescent="0.25">
      <c r="A948" s="109"/>
      <c r="B948" s="119"/>
      <c r="C948" s="144"/>
      <c r="D948" s="114"/>
      <c r="E948" s="143"/>
      <c r="F948" s="109"/>
      <c r="G948" s="121"/>
      <c r="H948" s="99"/>
      <c r="I948" s="99" t="s">
        <v>19</v>
      </c>
      <c r="J948" s="12"/>
      <c r="K948" s="13"/>
      <c r="L948" s="14"/>
      <c r="M948" s="14"/>
      <c r="N948" s="12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</row>
    <row r="949" spans="1:49" ht="15.75" customHeight="1" x14ac:dyDescent="0.25">
      <c r="A949" s="109"/>
      <c r="B949" s="119"/>
      <c r="C949" s="144"/>
      <c r="D949" s="114"/>
      <c r="E949" s="143"/>
      <c r="F949" s="109"/>
      <c r="G949" s="121"/>
      <c r="H949" s="99"/>
      <c r="I949" s="99"/>
      <c r="J949" s="12"/>
      <c r="K949" s="13"/>
      <c r="L949" s="14"/>
      <c r="M949" s="14"/>
      <c r="N949" s="12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</row>
    <row r="950" spans="1:49" ht="15.75" customHeight="1" x14ac:dyDescent="0.25">
      <c r="A950" s="109"/>
      <c r="B950" s="119"/>
      <c r="C950" s="144"/>
      <c r="D950" s="114"/>
      <c r="E950" s="143"/>
      <c r="F950" s="109"/>
      <c r="G950" s="121"/>
      <c r="H950" s="99"/>
      <c r="I950" s="99" t="s">
        <v>10</v>
      </c>
      <c r="J950" s="12"/>
      <c r="K950" s="13"/>
      <c r="L950" s="14"/>
      <c r="M950" s="15"/>
      <c r="N950" s="12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</row>
    <row r="951" spans="1:49" ht="15.75" customHeight="1" x14ac:dyDescent="0.25">
      <c r="A951" s="109"/>
      <c r="B951" s="119"/>
      <c r="C951" s="144"/>
      <c r="D951" s="114"/>
      <c r="E951" s="143"/>
      <c r="F951" s="109"/>
      <c r="G951" s="121"/>
      <c r="H951" s="99"/>
      <c r="I951" s="99"/>
      <c r="J951" s="12"/>
      <c r="K951" s="13"/>
      <c r="L951" s="14"/>
      <c r="M951" s="14"/>
      <c r="N951" s="12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</row>
    <row r="952" spans="1:49" ht="15.75" customHeight="1" x14ac:dyDescent="0.25">
      <c r="A952" s="109"/>
      <c r="B952" s="119"/>
      <c r="C952" s="144"/>
      <c r="D952" s="114"/>
      <c r="E952" s="143"/>
      <c r="F952" s="109"/>
      <c r="G952" s="121"/>
      <c r="H952" s="99"/>
      <c r="I952" s="99" t="s">
        <v>20</v>
      </c>
      <c r="J952" s="12"/>
      <c r="K952" s="13"/>
      <c r="L952" s="14"/>
      <c r="M952" s="15"/>
      <c r="N952" s="12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</row>
    <row r="953" spans="1:49" ht="15.75" customHeight="1" x14ac:dyDescent="0.25">
      <c r="A953" s="109"/>
      <c r="B953" s="119"/>
      <c r="C953" s="144"/>
      <c r="D953" s="115"/>
      <c r="E953" s="143"/>
      <c r="F953" s="109"/>
      <c r="G953" s="121"/>
      <c r="H953" s="99"/>
      <c r="I953" s="99"/>
      <c r="J953" s="12"/>
      <c r="K953" s="12"/>
      <c r="L953" s="15"/>
      <c r="M953" s="15"/>
      <c r="N953" s="12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</row>
    <row r="954" spans="1:49" ht="15.75" customHeight="1" x14ac:dyDescent="0.25">
      <c r="A954" s="109" t="s">
        <v>1998</v>
      </c>
      <c r="B954" s="119">
        <v>33100000</v>
      </c>
      <c r="C954" s="144" t="s">
        <v>105</v>
      </c>
      <c r="D954" s="113" t="s">
        <v>124</v>
      </c>
      <c r="E954" s="116" t="s">
        <v>123</v>
      </c>
      <c r="F954" s="109" t="s">
        <v>122</v>
      </c>
      <c r="G954" s="121">
        <v>1400</v>
      </c>
      <c r="H954" s="99" t="s">
        <v>125</v>
      </c>
      <c r="I954" s="99" t="s">
        <v>8</v>
      </c>
      <c r="J954" s="12"/>
      <c r="K954" s="13"/>
      <c r="L954" s="14"/>
      <c r="M954" s="15"/>
      <c r="N954" s="12"/>
      <c r="O954" s="108">
        <f>SUM(L954:L955)</f>
        <v>1400</v>
      </c>
      <c r="P954" s="108">
        <f>SUM(M954:M955)</f>
        <v>1400</v>
      </c>
      <c r="Q954" s="108">
        <f>SUM(L956:L957)</f>
        <v>0</v>
      </c>
      <c r="R954" s="108">
        <f>SUM(M956:M957)</f>
        <v>0</v>
      </c>
      <c r="S954" s="108">
        <f>SUM(L958:L959)</f>
        <v>0</v>
      </c>
      <c r="T954" s="108">
        <f>SUM(M958:M959)</f>
        <v>0</v>
      </c>
      <c r="U954" s="108">
        <f>SUM(L960:L961)</f>
        <v>0</v>
      </c>
      <c r="V954" s="108">
        <f>SUM(M960:M961)</f>
        <v>0</v>
      </c>
      <c r="W954" s="108">
        <f>O954+Q954+S954+U954</f>
        <v>1400</v>
      </c>
      <c r="X954" s="108">
        <f>P954+R954+T954+V954</f>
        <v>1400</v>
      </c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</row>
    <row r="955" spans="1:49" ht="15.75" customHeight="1" x14ac:dyDescent="0.25">
      <c r="A955" s="109"/>
      <c r="B955" s="119"/>
      <c r="C955" s="144"/>
      <c r="D955" s="114"/>
      <c r="E955" s="117"/>
      <c r="F955" s="109"/>
      <c r="G955" s="121"/>
      <c r="H955" s="99"/>
      <c r="I955" s="99"/>
      <c r="J955" s="12" t="s">
        <v>126</v>
      </c>
      <c r="K955" s="13" t="s">
        <v>93</v>
      </c>
      <c r="L955" s="14">
        <v>1400</v>
      </c>
      <c r="M955" s="14">
        <v>1400</v>
      </c>
      <c r="N955" s="12" t="s">
        <v>158</v>
      </c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</row>
    <row r="956" spans="1:49" ht="15.75" customHeight="1" x14ac:dyDescent="0.25">
      <c r="A956" s="109"/>
      <c r="B956" s="119"/>
      <c r="C956" s="144"/>
      <c r="D956" s="114"/>
      <c r="E956" s="117"/>
      <c r="F956" s="109"/>
      <c r="G956" s="121"/>
      <c r="H956" s="99"/>
      <c r="I956" s="99" t="s">
        <v>19</v>
      </c>
      <c r="J956" s="12"/>
      <c r="K956" s="13"/>
      <c r="L956" s="14"/>
      <c r="M956" s="14"/>
      <c r="N956" s="12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</row>
    <row r="957" spans="1:49" ht="15.75" customHeight="1" x14ac:dyDescent="0.25">
      <c r="A957" s="109"/>
      <c r="B957" s="119"/>
      <c r="C957" s="144"/>
      <c r="D957" s="114"/>
      <c r="E957" s="117"/>
      <c r="F957" s="109"/>
      <c r="G957" s="121"/>
      <c r="H957" s="99"/>
      <c r="I957" s="99"/>
      <c r="J957" s="12"/>
      <c r="K957" s="13"/>
      <c r="L957" s="14"/>
      <c r="M957" s="14"/>
      <c r="N957" s="12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</row>
    <row r="958" spans="1:49" ht="15.75" customHeight="1" x14ac:dyDescent="0.25">
      <c r="A958" s="109"/>
      <c r="B958" s="119"/>
      <c r="C958" s="144"/>
      <c r="D958" s="114"/>
      <c r="E958" s="117"/>
      <c r="F958" s="109"/>
      <c r="G958" s="121"/>
      <c r="H958" s="99"/>
      <c r="I958" s="99" t="s">
        <v>10</v>
      </c>
      <c r="J958" s="12"/>
      <c r="K958" s="13"/>
      <c r="L958" s="14"/>
      <c r="M958" s="15"/>
      <c r="N958" s="12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</row>
    <row r="959" spans="1:49" ht="15.75" customHeight="1" x14ac:dyDescent="0.25">
      <c r="A959" s="109"/>
      <c r="B959" s="119"/>
      <c r="C959" s="144"/>
      <c r="D959" s="114"/>
      <c r="E959" s="117"/>
      <c r="F959" s="109"/>
      <c r="G959" s="121"/>
      <c r="H959" s="99"/>
      <c r="I959" s="99"/>
      <c r="J959" s="12"/>
      <c r="K959" s="13"/>
      <c r="L959" s="14"/>
      <c r="M959" s="14"/>
      <c r="N959" s="13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</row>
    <row r="960" spans="1:49" ht="15.75" customHeight="1" x14ac:dyDescent="0.25">
      <c r="A960" s="109"/>
      <c r="B960" s="119"/>
      <c r="C960" s="144"/>
      <c r="D960" s="114"/>
      <c r="E960" s="117"/>
      <c r="F960" s="109"/>
      <c r="G960" s="121"/>
      <c r="H960" s="99"/>
      <c r="I960" s="99" t="s">
        <v>20</v>
      </c>
      <c r="J960" s="12"/>
      <c r="K960" s="13"/>
      <c r="L960" s="14"/>
      <c r="M960" s="14"/>
      <c r="N960" s="12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</row>
    <row r="961" spans="1:49" ht="15.75" customHeight="1" x14ac:dyDescent="0.25">
      <c r="A961" s="109"/>
      <c r="B961" s="119"/>
      <c r="C961" s="144"/>
      <c r="D961" s="115"/>
      <c r="E961" s="118"/>
      <c r="F961" s="109"/>
      <c r="G961" s="121"/>
      <c r="H961" s="99"/>
      <c r="I961" s="99"/>
      <c r="J961" s="12"/>
      <c r="K961" s="12"/>
      <c r="L961" s="15"/>
      <c r="M961" s="14"/>
      <c r="N961" s="12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</row>
    <row r="962" spans="1:49" ht="15.75" customHeight="1" x14ac:dyDescent="0.25">
      <c r="A962" s="109" t="s">
        <v>1998</v>
      </c>
      <c r="B962" s="119">
        <v>33100000</v>
      </c>
      <c r="C962" s="144" t="s">
        <v>30</v>
      </c>
      <c r="D962" s="113" t="s">
        <v>167</v>
      </c>
      <c r="E962" s="116" t="s">
        <v>217</v>
      </c>
      <c r="F962" s="109" t="s">
        <v>188</v>
      </c>
      <c r="G962" s="121">
        <v>3881</v>
      </c>
      <c r="H962" s="99" t="s">
        <v>187</v>
      </c>
      <c r="I962" s="99" t="s">
        <v>8</v>
      </c>
      <c r="J962" s="12"/>
      <c r="K962" s="13"/>
      <c r="L962" s="14"/>
      <c r="M962" s="15"/>
      <c r="N962" s="12"/>
      <c r="O962" s="108">
        <f>SUM(L962:L969)</f>
        <v>941</v>
      </c>
      <c r="P962" s="108">
        <f>SUM(M962:M969)</f>
        <v>941</v>
      </c>
      <c r="Q962" s="108">
        <f>SUM(L970:L971)</f>
        <v>0</v>
      </c>
      <c r="R962" s="108">
        <f>SUM(M970:M971)</f>
        <v>0</v>
      </c>
      <c r="S962" s="108">
        <f>SUM(L972:L973)</f>
        <v>0</v>
      </c>
      <c r="T962" s="108">
        <f>SUM(M972:M973)</f>
        <v>0</v>
      </c>
      <c r="U962" s="108">
        <f>SUM(L974:L975)</f>
        <v>0</v>
      </c>
      <c r="V962" s="108">
        <f>SUM(M974:M975)</f>
        <v>0</v>
      </c>
      <c r="W962" s="108">
        <f>O962+Q962+S962+U962</f>
        <v>941</v>
      </c>
      <c r="X962" s="108">
        <f>P962+R962+T962+V962</f>
        <v>941</v>
      </c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</row>
    <row r="963" spans="1:49" ht="15.75" customHeight="1" x14ac:dyDescent="0.25">
      <c r="A963" s="109"/>
      <c r="B963" s="119"/>
      <c r="C963" s="144"/>
      <c r="D963" s="114"/>
      <c r="E963" s="117"/>
      <c r="F963" s="109"/>
      <c r="G963" s="121"/>
      <c r="H963" s="99"/>
      <c r="I963" s="99"/>
      <c r="J963" s="12"/>
      <c r="K963" s="13"/>
      <c r="L963" s="14"/>
      <c r="M963" s="14"/>
      <c r="N963" s="12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</row>
    <row r="964" spans="1:49" ht="27" x14ac:dyDescent="0.25">
      <c r="A964" s="109"/>
      <c r="B964" s="119"/>
      <c r="C964" s="144"/>
      <c r="D964" s="114"/>
      <c r="E964" s="117"/>
      <c r="F964" s="109"/>
      <c r="G964" s="121"/>
      <c r="H964" s="99"/>
      <c r="I964" s="99"/>
      <c r="J964" s="41" t="s">
        <v>423</v>
      </c>
      <c r="K964" s="42" t="s">
        <v>424</v>
      </c>
      <c r="L964" s="43">
        <v>210</v>
      </c>
      <c r="M964" s="44">
        <v>210</v>
      </c>
      <c r="N964" s="41" t="s">
        <v>421</v>
      </c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</row>
    <row r="965" spans="1:49" ht="15.75" customHeight="1" x14ac:dyDescent="0.25">
      <c r="A965" s="109"/>
      <c r="B965" s="119"/>
      <c r="C965" s="144"/>
      <c r="D965" s="114"/>
      <c r="E965" s="117"/>
      <c r="F965" s="109"/>
      <c r="G965" s="121"/>
      <c r="H965" s="99"/>
      <c r="I965" s="99"/>
      <c r="J965" s="41" t="s">
        <v>419</v>
      </c>
      <c r="K965" s="42" t="s">
        <v>420</v>
      </c>
      <c r="L965" s="43">
        <v>186</v>
      </c>
      <c r="M965" s="44">
        <v>186</v>
      </c>
      <c r="N965" s="41" t="s">
        <v>414</v>
      </c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</row>
    <row r="966" spans="1:49" ht="15.75" customHeight="1" x14ac:dyDescent="0.25">
      <c r="A966" s="109"/>
      <c r="B966" s="119"/>
      <c r="C966" s="144"/>
      <c r="D966" s="114"/>
      <c r="E966" s="117"/>
      <c r="F966" s="109"/>
      <c r="G966" s="121"/>
      <c r="H966" s="99"/>
      <c r="I966" s="99"/>
      <c r="J966" s="41" t="s">
        <v>273</v>
      </c>
      <c r="K966" s="42" t="s">
        <v>272</v>
      </c>
      <c r="L966" s="43">
        <v>195</v>
      </c>
      <c r="M966" s="43">
        <v>195</v>
      </c>
      <c r="N966" s="41" t="s">
        <v>291</v>
      </c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</row>
    <row r="967" spans="1:49" ht="15.75" customHeight="1" x14ac:dyDescent="0.25">
      <c r="A967" s="109"/>
      <c r="B967" s="119"/>
      <c r="C967" s="144"/>
      <c r="D967" s="114"/>
      <c r="E967" s="117"/>
      <c r="F967" s="109"/>
      <c r="G967" s="121"/>
      <c r="H967" s="99"/>
      <c r="I967" s="99"/>
      <c r="J967" s="41" t="s">
        <v>271</v>
      </c>
      <c r="K967" s="42" t="s">
        <v>254</v>
      </c>
      <c r="L967" s="43">
        <v>70</v>
      </c>
      <c r="M967" s="43">
        <v>70</v>
      </c>
      <c r="N967" s="41" t="s">
        <v>291</v>
      </c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</row>
    <row r="968" spans="1:49" ht="15.75" customHeight="1" x14ac:dyDescent="0.25">
      <c r="A968" s="109"/>
      <c r="B968" s="119"/>
      <c r="C968" s="144"/>
      <c r="D968" s="114"/>
      <c r="E968" s="117"/>
      <c r="F968" s="109"/>
      <c r="G968" s="121"/>
      <c r="H968" s="99"/>
      <c r="I968" s="99"/>
      <c r="J968" s="41" t="s">
        <v>228</v>
      </c>
      <c r="K968" s="42" t="s">
        <v>189</v>
      </c>
      <c r="L968" s="43">
        <v>210</v>
      </c>
      <c r="M968" s="43">
        <v>210</v>
      </c>
      <c r="N968" s="41" t="s">
        <v>236</v>
      </c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</row>
    <row r="969" spans="1:49" ht="15.75" customHeight="1" x14ac:dyDescent="0.25">
      <c r="A969" s="109"/>
      <c r="B969" s="119"/>
      <c r="C969" s="144"/>
      <c r="D969" s="114"/>
      <c r="E969" s="117"/>
      <c r="F969" s="109"/>
      <c r="G969" s="121"/>
      <c r="H969" s="99"/>
      <c r="I969" s="99"/>
      <c r="J969" s="41" t="s">
        <v>207</v>
      </c>
      <c r="K969" s="42" t="s">
        <v>160</v>
      </c>
      <c r="L969" s="43">
        <v>70</v>
      </c>
      <c r="M969" s="43">
        <v>70</v>
      </c>
      <c r="N969" s="41" t="s">
        <v>236</v>
      </c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</row>
    <row r="970" spans="1:49" ht="15.75" customHeight="1" x14ac:dyDescent="0.25">
      <c r="A970" s="109"/>
      <c r="B970" s="119"/>
      <c r="C970" s="144"/>
      <c r="D970" s="114"/>
      <c r="E970" s="117"/>
      <c r="F970" s="109"/>
      <c r="G970" s="121"/>
      <c r="H970" s="99"/>
      <c r="I970" s="99" t="s">
        <v>19</v>
      </c>
      <c r="J970" s="12"/>
      <c r="K970" s="13"/>
      <c r="L970" s="14"/>
      <c r="M970" s="14"/>
      <c r="N970" s="12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</row>
    <row r="971" spans="1:49" ht="15.75" customHeight="1" x14ac:dyDescent="0.25">
      <c r="A971" s="109"/>
      <c r="B971" s="119"/>
      <c r="C971" s="144"/>
      <c r="D971" s="114"/>
      <c r="E971" s="117"/>
      <c r="F971" s="109"/>
      <c r="G971" s="121"/>
      <c r="H971" s="99"/>
      <c r="I971" s="99"/>
      <c r="J971" s="12"/>
      <c r="K971" s="13"/>
      <c r="L971" s="14"/>
      <c r="M971" s="14"/>
      <c r="N971" s="12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</row>
    <row r="972" spans="1:49" ht="15.75" customHeight="1" x14ac:dyDescent="0.25">
      <c r="A972" s="109"/>
      <c r="B972" s="119"/>
      <c r="C972" s="144"/>
      <c r="D972" s="114"/>
      <c r="E972" s="117"/>
      <c r="F972" s="109"/>
      <c r="G972" s="121"/>
      <c r="H972" s="99"/>
      <c r="I972" s="99" t="s">
        <v>10</v>
      </c>
      <c r="J972" s="12"/>
      <c r="K972" s="13"/>
      <c r="L972" s="14"/>
      <c r="M972" s="15"/>
      <c r="N972" s="12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</row>
    <row r="973" spans="1:49" ht="15.75" customHeight="1" x14ac:dyDescent="0.25">
      <c r="A973" s="109"/>
      <c r="B973" s="119"/>
      <c r="C973" s="144"/>
      <c r="D973" s="114"/>
      <c r="E973" s="117"/>
      <c r="F973" s="109"/>
      <c r="G973" s="121"/>
      <c r="H973" s="99"/>
      <c r="I973" s="99"/>
      <c r="J973" s="12"/>
      <c r="K973" s="13"/>
      <c r="L973" s="14"/>
      <c r="M973" s="14"/>
      <c r="N973" s="13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</row>
    <row r="974" spans="1:49" ht="15.75" customHeight="1" x14ac:dyDescent="0.25">
      <c r="A974" s="109"/>
      <c r="B974" s="119"/>
      <c r="C974" s="144"/>
      <c r="D974" s="114"/>
      <c r="E974" s="117"/>
      <c r="F974" s="109"/>
      <c r="G974" s="121"/>
      <c r="H974" s="99"/>
      <c r="I974" s="99" t="s">
        <v>20</v>
      </c>
      <c r="J974" s="12"/>
      <c r="K974" s="13"/>
      <c r="L974" s="14"/>
      <c r="M974" s="14"/>
      <c r="N974" s="12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</row>
    <row r="975" spans="1:49" ht="15.75" customHeight="1" x14ac:dyDescent="0.25">
      <c r="A975" s="109"/>
      <c r="B975" s="119"/>
      <c r="C975" s="144"/>
      <c r="D975" s="115"/>
      <c r="E975" s="118"/>
      <c r="F975" s="109"/>
      <c r="G975" s="121"/>
      <c r="H975" s="99"/>
      <c r="I975" s="99"/>
      <c r="J975" s="12"/>
      <c r="K975" s="12"/>
      <c r="L975" s="15"/>
      <c r="M975" s="14"/>
      <c r="N975" s="12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</row>
    <row r="976" spans="1:49" ht="15.75" customHeight="1" x14ac:dyDescent="0.25">
      <c r="A976" s="109" t="s">
        <v>1998</v>
      </c>
      <c r="B976" s="119">
        <v>33100000</v>
      </c>
      <c r="C976" s="144" t="s">
        <v>30</v>
      </c>
      <c r="D976" s="113" t="s">
        <v>131</v>
      </c>
      <c r="E976" s="116" t="s">
        <v>104</v>
      </c>
      <c r="F976" s="109" t="s">
        <v>79</v>
      </c>
      <c r="G976" s="121">
        <v>2290</v>
      </c>
      <c r="H976" s="99" t="s">
        <v>77</v>
      </c>
      <c r="I976" s="99" t="s">
        <v>8</v>
      </c>
      <c r="J976" s="12"/>
      <c r="K976" s="13"/>
      <c r="L976" s="14"/>
      <c r="M976" s="15"/>
      <c r="N976" s="12"/>
      <c r="O976" s="108">
        <f>SUM(L976:L977)</f>
        <v>1470</v>
      </c>
      <c r="P976" s="108">
        <f>SUM(M976:M977)</f>
        <v>1470</v>
      </c>
      <c r="Q976" s="108">
        <f>SUM(L978:L979)</f>
        <v>0</v>
      </c>
      <c r="R976" s="108">
        <f>SUM(M978:M979)</f>
        <v>0</v>
      </c>
      <c r="S976" s="108">
        <f>SUM(L980:L981)</f>
        <v>0</v>
      </c>
      <c r="T976" s="108">
        <f>SUM(M980:M981)</f>
        <v>0</v>
      </c>
      <c r="U976" s="108">
        <f>SUM(L982:L983)</f>
        <v>0</v>
      </c>
      <c r="V976" s="108">
        <f>SUM(M982:M983)</f>
        <v>0</v>
      </c>
      <c r="W976" s="108">
        <f>O976+Q976+S976+U976</f>
        <v>1470</v>
      </c>
      <c r="X976" s="108">
        <f>P976+R976+T976+V976</f>
        <v>1470</v>
      </c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</row>
    <row r="977" spans="1:49" ht="15.75" customHeight="1" x14ac:dyDescent="0.25">
      <c r="A977" s="109"/>
      <c r="B977" s="119"/>
      <c r="C977" s="144"/>
      <c r="D977" s="114"/>
      <c r="E977" s="117"/>
      <c r="F977" s="109"/>
      <c r="G977" s="121"/>
      <c r="H977" s="99"/>
      <c r="I977" s="99"/>
      <c r="J977" s="12" t="s">
        <v>229</v>
      </c>
      <c r="K977" s="13" t="s">
        <v>189</v>
      </c>
      <c r="L977" s="14">
        <v>1470</v>
      </c>
      <c r="M977" s="14">
        <v>1470</v>
      </c>
      <c r="N977" s="12" t="s">
        <v>264</v>
      </c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</row>
    <row r="978" spans="1:49" ht="15.75" customHeight="1" x14ac:dyDescent="0.25">
      <c r="A978" s="109"/>
      <c r="B978" s="119"/>
      <c r="C978" s="144"/>
      <c r="D978" s="114"/>
      <c r="E978" s="117"/>
      <c r="F978" s="109"/>
      <c r="G978" s="121"/>
      <c r="H978" s="99"/>
      <c r="I978" s="99" t="s">
        <v>19</v>
      </c>
      <c r="J978" s="12"/>
      <c r="K978" s="13"/>
      <c r="L978" s="14"/>
      <c r="M978" s="14"/>
      <c r="N978" s="12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</row>
    <row r="979" spans="1:49" ht="15.75" customHeight="1" x14ac:dyDescent="0.25">
      <c r="A979" s="109"/>
      <c r="B979" s="119"/>
      <c r="C979" s="144"/>
      <c r="D979" s="114"/>
      <c r="E979" s="117"/>
      <c r="F979" s="109"/>
      <c r="G979" s="121"/>
      <c r="H979" s="99"/>
      <c r="I979" s="99"/>
      <c r="J979" s="12"/>
      <c r="K979" s="13"/>
      <c r="L979" s="14"/>
      <c r="M979" s="14"/>
      <c r="N979" s="12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</row>
    <row r="980" spans="1:49" ht="15.75" customHeight="1" x14ac:dyDescent="0.25">
      <c r="A980" s="109"/>
      <c r="B980" s="119"/>
      <c r="C980" s="144"/>
      <c r="D980" s="114"/>
      <c r="E980" s="117"/>
      <c r="F980" s="109"/>
      <c r="G980" s="121"/>
      <c r="H980" s="99"/>
      <c r="I980" s="99" t="s">
        <v>10</v>
      </c>
      <c r="J980" s="12"/>
      <c r="K980" s="13"/>
      <c r="L980" s="14"/>
      <c r="M980" s="15"/>
      <c r="N980" s="12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</row>
    <row r="981" spans="1:49" ht="15.75" customHeight="1" x14ac:dyDescent="0.25">
      <c r="A981" s="109"/>
      <c r="B981" s="119"/>
      <c r="C981" s="144"/>
      <c r="D981" s="114"/>
      <c r="E981" s="117"/>
      <c r="F981" s="109"/>
      <c r="G981" s="121"/>
      <c r="H981" s="99"/>
      <c r="I981" s="99"/>
      <c r="J981" s="12"/>
      <c r="K981" s="13"/>
      <c r="L981" s="14"/>
      <c r="M981" s="14"/>
      <c r="N981" s="13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</row>
    <row r="982" spans="1:49" ht="15.75" customHeight="1" x14ac:dyDescent="0.25">
      <c r="A982" s="109"/>
      <c r="B982" s="119"/>
      <c r="C982" s="144"/>
      <c r="D982" s="114"/>
      <c r="E982" s="117"/>
      <c r="F982" s="109"/>
      <c r="G982" s="121"/>
      <c r="H982" s="99"/>
      <c r="I982" s="99" t="s">
        <v>20</v>
      </c>
      <c r="J982" s="12"/>
      <c r="K982" s="13"/>
      <c r="L982" s="14"/>
      <c r="M982" s="14"/>
      <c r="N982" s="12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</row>
    <row r="983" spans="1:49" ht="15.75" customHeight="1" x14ac:dyDescent="0.25">
      <c r="A983" s="109"/>
      <c r="B983" s="119"/>
      <c r="C983" s="144"/>
      <c r="D983" s="115"/>
      <c r="E983" s="118"/>
      <c r="F983" s="109"/>
      <c r="G983" s="121"/>
      <c r="H983" s="99"/>
      <c r="I983" s="99"/>
      <c r="J983" s="12"/>
      <c r="K983" s="12"/>
      <c r="L983" s="15"/>
      <c r="M983" s="14"/>
      <c r="N983" s="12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</row>
    <row r="984" spans="1:49" ht="25.5" customHeight="1" x14ac:dyDescent="0.25">
      <c r="A984" s="105" t="s">
        <v>1998</v>
      </c>
      <c r="B984" s="110">
        <v>33600000</v>
      </c>
      <c r="C984" s="113" t="s">
        <v>357</v>
      </c>
      <c r="D984" s="113" t="s">
        <v>1950</v>
      </c>
      <c r="E984" s="116" t="s">
        <v>1949</v>
      </c>
      <c r="F984" s="105" t="s">
        <v>358</v>
      </c>
      <c r="G984" s="100">
        <v>2250</v>
      </c>
      <c r="H984" s="103" t="s">
        <v>359</v>
      </c>
      <c r="I984" s="99" t="s">
        <v>8</v>
      </c>
      <c r="J984" s="12"/>
      <c r="K984" s="12"/>
      <c r="L984" s="15"/>
      <c r="M984" s="14"/>
      <c r="N984" s="12"/>
      <c r="O984" s="108">
        <f>SUM(L984:L985)</f>
        <v>0</v>
      </c>
      <c r="P984" s="108">
        <f>SUM(M984:M985)</f>
        <v>2250</v>
      </c>
      <c r="Q984" s="108">
        <f>SUM(L986:L987)</f>
        <v>0</v>
      </c>
      <c r="R984" s="108">
        <f>SUM(M986:M987)</f>
        <v>0</v>
      </c>
      <c r="S984" s="108">
        <f>SUM(L988:L989)</f>
        <v>0</v>
      </c>
      <c r="T984" s="108">
        <f>SUM(M988:M989)</f>
        <v>0</v>
      </c>
      <c r="U984" s="108">
        <f>SUM(L990:L991)</f>
        <v>0</v>
      </c>
      <c r="V984" s="108">
        <f>SUM(M990:M991)</f>
        <v>0</v>
      </c>
      <c r="W984" s="108">
        <f>O984+Q984+S984+U984</f>
        <v>0</v>
      </c>
      <c r="X984" s="108">
        <f>P984+R984+T984+V984</f>
        <v>2250</v>
      </c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</row>
    <row r="985" spans="1:49" ht="15.75" customHeight="1" x14ac:dyDescent="0.25">
      <c r="A985" s="106"/>
      <c r="B985" s="111"/>
      <c r="C985" s="114"/>
      <c r="D985" s="114"/>
      <c r="E985" s="117"/>
      <c r="F985" s="106"/>
      <c r="G985" s="101"/>
      <c r="H985" s="104"/>
      <c r="I985" s="99"/>
      <c r="J985" s="12"/>
      <c r="K985" s="13"/>
      <c r="L985" s="14"/>
      <c r="M985" s="14">
        <v>2250</v>
      </c>
      <c r="N985" s="12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</row>
    <row r="986" spans="1:49" ht="15.75" customHeight="1" x14ac:dyDescent="0.25">
      <c r="A986" s="106"/>
      <c r="B986" s="111"/>
      <c r="C986" s="114"/>
      <c r="D986" s="114"/>
      <c r="E986" s="117"/>
      <c r="F986" s="106"/>
      <c r="G986" s="101"/>
      <c r="H986" s="104"/>
      <c r="I986" s="99" t="s">
        <v>19</v>
      </c>
      <c r="J986" s="12"/>
      <c r="K986" s="13"/>
      <c r="L986" s="14"/>
      <c r="M986" s="14"/>
      <c r="N986" s="12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</row>
    <row r="987" spans="1:49" ht="15.75" customHeight="1" x14ac:dyDescent="0.25">
      <c r="A987" s="106"/>
      <c r="B987" s="111"/>
      <c r="C987" s="114"/>
      <c r="D987" s="114"/>
      <c r="E987" s="117"/>
      <c r="F987" s="106"/>
      <c r="G987" s="101"/>
      <c r="H987" s="104"/>
      <c r="I987" s="99"/>
      <c r="J987" s="12"/>
      <c r="K987" s="13"/>
      <c r="L987" s="14"/>
      <c r="M987" s="14"/>
      <c r="N987" s="12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</row>
    <row r="988" spans="1:49" ht="15.75" customHeight="1" x14ac:dyDescent="0.25">
      <c r="A988" s="106"/>
      <c r="B988" s="111"/>
      <c r="C988" s="114"/>
      <c r="D988" s="114"/>
      <c r="E988" s="117"/>
      <c r="F988" s="106"/>
      <c r="G988" s="101"/>
      <c r="H988" s="104"/>
      <c r="I988" s="99" t="s">
        <v>10</v>
      </c>
      <c r="J988" s="12"/>
      <c r="K988" s="13"/>
      <c r="L988" s="14"/>
      <c r="M988" s="15"/>
      <c r="N988" s="12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</row>
    <row r="989" spans="1:49" ht="15.75" customHeight="1" x14ac:dyDescent="0.25">
      <c r="A989" s="106"/>
      <c r="B989" s="111"/>
      <c r="C989" s="114"/>
      <c r="D989" s="114"/>
      <c r="E989" s="117"/>
      <c r="F989" s="106"/>
      <c r="G989" s="101"/>
      <c r="H989" s="104"/>
      <c r="I989" s="99"/>
      <c r="J989" s="12"/>
      <c r="K989" s="13"/>
      <c r="L989" s="14"/>
      <c r="M989" s="14"/>
      <c r="N989" s="13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</row>
    <row r="990" spans="1:49" ht="15.75" customHeight="1" x14ac:dyDescent="0.25">
      <c r="A990" s="106"/>
      <c r="B990" s="111"/>
      <c r="C990" s="114"/>
      <c r="D990" s="114"/>
      <c r="E990" s="117"/>
      <c r="F990" s="106"/>
      <c r="G990" s="101"/>
      <c r="H990" s="104"/>
      <c r="I990" s="99" t="s">
        <v>20</v>
      </c>
      <c r="J990" s="12"/>
      <c r="K990" s="13"/>
      <c r="L990" s="14"/>
      <c r="M990" s="14"/>
      <c r="N990" s="12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</row>
    <row r="991" spans="1:49" ht="15.75" customHeight="1" x14ac:dyDescent="0.25">
      <c r="A991" s="107"/>
      <c r="B991" s="112"/>
      <c r="C991" s="115"/>
      <c r="D991" s="115"/>
      <c r="E991" s="118"/>
      <c r="F991" s="107"/>
      <c r="G991" s="102"/>
      <c r="H991" s="120"/>
      <c r="I991" s="99"/>
      <c r="J991" s="12"/>
      <c r="K991" s="12"/>
      <c r="L991" s="15"/>
      <c r="M991" s="14"/>
      <c r="N991" s="12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</row>
    <row r="992" spans="1:49" ht="15.75" customHeight="1" x14ac:dyDescent="0.25">
      <c r="A992" s="109" t="s">
        <v>1999</v>
      </c>
      <c r="B992" s="110">
        <v>33600000</v>
      </c>
      <c r="C992" s="113" t="s">
        <v>213</v>
      </c>
      <c r="D992" s="113" t="s">
        <v>1000</v>
      </c>
      <c r="E992" s="116" t="s">
        <v>222</v>
      </c>
      <c r="F992" s="109" t="s">
        <v>326</v>
      </c>
      <c r="G992" s="121">
        <v>41014</v>
      </c>
      <c r="H992" s="99" t="s">
        <v>286</v>
      </c>
      <c r="I992" s="99" t="s">
        <v>8</v>
      </c>
      <c r="J992" s="12" t="s">
        <v>408</v>
      </c>
      <c r="K992" s="13"/>
      <c r="L992" s="14">
        <v>1100</v>
      </c>
      <c r="M992" s="15">
        <v>1100</v>
      </c>
      <c r="N992" s="12" t="s">
        <v>394</v>
      </c>
      <c r="O992" s="108">
        <f>SUM(L992:L993)</f>
        <v>3314</v>
      </c>
      <c r="P992" s="108">
        <f>SUM(M992:M993)</f>
        <v>3314</v>
      </c>
      <c r="Q992" s="108">
        <f>SUM(L994:L1001)</f>
        <v>19043</v>
      </c>
      <c r="R992" s="108">
        <f>SUM(M994:M1001)</f>
        <v>19043</v>
      </c>
      <c r="S992" s="108">
        <f>SUM(L1002:L1004)</f>
        <v>14296</v>
      </c>
      <c r="T992" s="108">
        <f>SUM(M1002:M1004)</f>
        <v>14296</v>
      </c>
      <c r="U992" s="108">
        <f>SUM(L1005:L1006)</f>
        <v>0</v>
      </c>
      <c r="V992" s="108">
        <f>SUM(M1005:M1006)</f>
        <v>0</v>
      </c>
      <c r="W992" s="108">
        <f>O992+Q992+S992+U992</f>
        <v>36653</v>
      </c>
      <c r="X992" s="108">
        <f>P992+R992+T992+V992</f>
        <v>36653</v>
      </c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</row>
    <row r="993" spans="1:49" ht="15.75" customHeight="1" x14ac:dyDescent="0.25">
      <c r="A993" s="109"/>
      <c r="B993" s="111"/>
      <c r="C993" s="114"/>
      <c r="D993" s="114"/>
      <c r="E993" s="117"/>
      <c r="F993" s="109"/>
      <c r="G993" s="121"/>
      <c r="H993" s="99"/>
      <c r="I993" s="99"/>
      <c r="J993" s="12" t="s">
        <v>409</v>
      </c>
      <c r="K993" s="13"/>
      <c r="L993" s="14">
        <v>2214</v>
      </c>
      <c r="M993" s="14">
        <v>2214</v>
      </c>
      <c r="N993" s="12" t="s">
        <v>394</v>
      </c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</row>
    <row r="994" spans="1:49" ht="15.75" customHeight="1" x14ac:dyDescent="0.25">
      <c r="A994" s="109"/>
      <c r="B994" s="111"/>
      <c r="C994" s="114"/>
      <c r="D994" s="114"/>
      <c r="E994" s="117"/>
      <c r="F994" s="109"/>
      <c r="G994" s="121"/>
      <c r="H994" s="99"/>
      <c r="I994" s="99" t="s">
        <v>19</v>
      </c>
      <c r="J994" s="12" t="s">
        <v>811</v>
      </c>
      <c r="K994" s="13" t="s">
        <v>578</v>
      </c>
      <c r="L994" s="14">
        <v>950</v>
      </c>
      <c r="M994" s="14">
        <v>950</v>
      </c>
      <c r="N994" s="12" t="s">
        <v>638</v>
      </c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</row>
    <row r="995" spans="1:49" ht="15.75" customHeight="1" x14ac:dyDescent="0.25">
      <c r="A995" s="109"/>
      <c r="B995" s="111"/>
      <c r="C995" s="114"/>
      <c r="D995" s="114"/>
      <c r="E995" s="117"/>
      <c r="F995" s="109"/>
      <c r="G995" s="121"/>
      <c r="H995" s="99"/>
      <c r="I995" s="99"/>
      <c r="J995" s="12" t="s">
        <v>812</v>
      </c>
      <c r="K995" s="13" t="s">
        <v>578</v>
      </c>
      <c r="L995" s="14">
        <v>340</v>
      </c>
      <c r="M995" s="14">
        <v>340</v>
      </c>
      <c r="N995" s="12" t="s">
        <v>672</v>
      </c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</row>
    <row r="996" spans="1:49" ht="15.75" customHeight="1" x14ac:dyDescent="0.25">
      <c r="A996" s="109"/>
      <c r="B996" s="111"/>
      <c r="C996" s="114"/>
      <c r="D996" s="114"/>
      <c r="E996" s="117"/>
      <c r="F996" s="109"/>
      <c r="G996" s="121"/>
      <c r="H996" s="99"/>
      <c r="I996" s="99"/>
      <c r="J996" s="12" t="s">
        <v>709</v>
      </c>
      <c r="K996" s="13" t="s">
        <v>578</v>
      </c>
      <c r="L996" s="14">
        <v>16088</v>
      </c>
      <c r="M996" s="14">
        <v>16088</v>
      </c>
      <c r="N996" s="12" t="s">
        <v>645</v>
      </c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</row>
    <row r="997" spans="1:49" ht="15.75" customHeight="1" x14ac:dyDescent="0.25">
      <c r="A997" s="109"/>
      <c r="B997" s="111"/>
      <c r="C997" s="114"/>
      <c r="D997" s="114"/>
      <c r="E997" s="117"/>
      <c r="F997" s="109"/>
      <c r="G997" s="121"/>
      <c r="H997" s="99"/>
      <c r="I997" s="99"/>
      <c r="J997" s="12" t="s">
        <v>835</v>
      </c>
      <c r="K997" s="13" t="s">
        <v>844</v>
      </c>
      <c r="L997" s="14">
        <v>1665</v>
      </c>
      <c r="M997" s="14">
        <v>1665</v>
      </c>
      <c r="N997" s="12" t="s">
        <v>238</v>
      </c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</row>
    <row r="998" spans="1:49" ht="15.75" customHeight="1" x14ac:dyDescent="0.25">
      <c r="A998" s="109"/>
      <c r="B998" s="111"/>
      <c r="C998" s="114"/>
      <c r="D998" s="114"/>
      <c r="E998" s="117"/>
      <c r="F998" s="109"/>
      <c r="G998" s="121"/>
      <c r="H998" s="99"/>
      <c r="I998" s="99"/>
      <c r="J998" s="12"/>
      <c r="K998" s="13"/>
      <c r="L998" s="14"/>
      <c r="M998" s="14"/>
      <c r="N998" s="12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</row>
    <row r="999" spans="1:49" ht="15.75" customHeight="1" x14ac:dyDescent="0.25">
      <c r="A999" s="109"/>
      <c r="B999" s="111"/>
      <c r="C999" s="114"/>
      <c r="D999" s="114"/>
      <c r="E999" s="117"/>
      <c r="F999" s="109"/>
      <c r="G999" s="121"/>
      <c r="H999" s="99"/>
      <c r="I999" s="99"/>
      <c r="J999" s="12"/>
      <c r="K999" s="13"/>
      <c r="L999" s="14"/>
      <c r="M999" s="14"/>
      <c r="N999" s="12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</row>
    <row r="1000" spans="1:49" ht="15.75" customHeight="1" x14ac:dyDescent="0.25">
      <c r="A1000" s="109"/>
      <c r="B1000" s="111"/>
      <c r="C1000" s="114"/>
      <c r="D1000" s="114"/>
      <c r="E1000" s="117"/>
      <c r="F1000" s="109"/>
      <c r="G1000" s="121"/>
      <c r="H1000" s="99"/>
      <c r="I1000" s="99"/>
      <c r="J1000" s="12"/>
      <c r="K1000" s="13"/>
      <c r="L1000" s="14"/>
      <c r="M1000" s="14"/>
      <c r="N1000" s="12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</row>
    <row r="1001" spans="1:49" ht="15.75" customHeight="1" x14ac:dyDescent="0.25">
      <c r="A1001" s="109"/>
      <c r="B1001" s="111"/>
      <c r="C1001" s="114"/>
      <c r="D1001" s="114"/>
      <c r="E1001" s="117"/>
      <c r="F1001" s="109"/>
      <c r="G1001" s="121"/>
      <c r="H1001" s="99"/>
      <c r="I1001" s="99"/>
      <c r="J1001" s="12"/>
      <c r="K1001" s="13"/>
      <c r="L1001" s="14"/>
      <c r="M1001" s="14"/>
      <c r="N1001" s="12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</row>
    <row r="1002" spans="1:49" ht="15.75" customHeight="1" x14ac:dyDescent="0.25">
      <c r="A1002" s="109"/>
      <c r="B1002" s="111"/>
      <c r="C1002" s="114"/>
      <c r="D1002" s="114"/>
      <c r="E1002" s="117"/>
      <c r="F1002" s="109"/>
      <c r="G1002" s="121"/>
      <c r="H1002" s="99"/>
      <c r="I1002" s="99" t="s">
        <v>10</v>
      </c>
      <c r="J1002" s="12" t="s">
        <v>999</v>
      </c>
      <c r="K1002" s="13" t="s">
        <v>980</v>
      </c>
      <c r="L1002" s="14">
        <v>1700</v>
      </c>
      <c r="M1002" s="14">
        <v>1700</v>
      </c>
      <c r="N1002" s="13" t="s">
        <v>1024</v>
      </c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</row>
    <row r="1003" spans="1:49" ht="15.75" customHeight="1" x14ac:dyDescent="0.25">
      <c r="A1003" s="109"/>
      <c r="B1003" s="111"/>
      <c r="C1003" s="114"/>
      <c r="D1003" s="114"/>
      <c r="E1003" s="117"/>
      <c r="F1003" s="109"/>
      <c r="G1003" s="121"/>
      <c r="H1003" s="99"/>
      <c r="I1003" s="99"/>
      <c r="J1003" s="12" t="s">
        <v>1074</v>
      </c>
      <c r="K1003" s="13" t="s">
        <v>973</v>
      </c>
      <c r="L1003" s="14">
        <v>10496</v>
      </c>
      <c r="M1003" s="14">
        <v>10496</v>
      </c>
      <c r="N1003" s="13" t="s">
        <v>1062</v>
      </c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</row>
    <row r="1004" spans="1:49" ht="15.75" customHeight="1" x14ac:dyDescent="0.25">
      <c r="A1004" s="109"/>
      <c r="B1004" s="111"/>
      <c r="C1004" s="114"/>
      <c r="D1004" s="114"/>
      <c r="E1004" s="117"/>
      <c r="F1004" s="109"/>
      <c r="G1004" s="121"/>
      <c r="H1004" s="99"/>
      <c r="I1004" s="99"/>
      <c r="J1004" s="12" t="s">
        <v>995</v>
      </c>
      <c r="K1004" s="13" t="s">
        <v>975</v>
      </c>
      <c r="L1004" s="14">
        <v>2100</v>
      </c>
      <c r="M1004" s="14">
        <v>2100</v>
      </c>
      <c r="N1004" s="13" t="s">
        <v>1024</v>
      </c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</row>
    <row r="1005" spans="1:49" ht="15.75" customHeight="1" x14ac:dyDescent="0.25">
      <c r="A1005" s="109"/>
      <c r="B1005" s="111"/>
      <c r="C1005" s="114"/>
      <c r="D1005" s="114"/>
      <c r="E1005" s="117"/>
      <c r="F1005" s="109"/>
      <c r="G1005" s="121"/>
      <c r="H1005" s="99"/>
      <c r="I1005" s="99" t="s">
        <v>20</v>
      </c>
      <c r="J1005" s="12"/>
      <c r="K1005" s="13"/>
      <c r="L1005" s="14"/>
      <c r="M1005" s="14"/>
      <c r="N1005" s="12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</row>
    <row r="1006" spans="1:49" ht="15.75" customHeight="1" x14ac:dyDescent="0.25">
      <c r="A1006" s="109"/>
      <c r="B1006" s="112"/>
      <c r="C1006" s="115"/>
      <c r="D1006" s="115"/>
      <c r="E1006" s="118"/>
      <c r="F1006" s="109"/>
      <c r="G1006" s="121"/>
      <c r="H1006" s="99"/>
      <c r="I1006" s="99"/>
      <c r="J1006" s="12"/>
      <c r="K1006" s="12"/>
      <c r="L1006" s="15"/>
      <c r="M1006" s="14"/>
      <c r="N1006" s="12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</row>
    <row r="1007" spans="1:49" ht="15.75" customHeight="1" x14ac:dyDescent="0.25">
      <c r="A1007" s="105" t="s">
        <v>1999</v>
      </c>
      <c r="B1007" s="110">
        <v>33600000</v>
      </c>
      <c r="C1007" s="113" t="s">
        <v>214</v>
      </c>
      <c r="D1007" s="113" t="s">
        <v>1000</v>
      </c>
      <c r="E1007" s="116" t="s">
        <v>223</v>
      </c>
      <c r="F1007" s="109" t="s">
        <v>301</v>
      </c>
      <c r="G1007" s="121">
        <v>11576</v>
      </c>
      <c r="H1007" s="99" t="s">
        <v>297</v>
      </c>
      <c r="I1007" s="99" t="s">
        <v>8</v>
      </c>
      <c r="J1007" s="12"/>
      <c r="K1007" s="13"/>
      <c r="L1007" s="14"/>
      <c r="M1007" s="15"/>
      <c r="N1007" s="12"/>
      <c r="O1007" s="108">
        <f>SUM(L1007:L1008)</f>
        <v>0</v>
      </c>
      <c r="P1007" s="108">
        <f>SUM(M1007:M1008)</f>
        <v>0</v>
      </c>
      <c r="Q1007" s="108">
        <f>SUM(L1009:L1013)</f>
        <v>11576</v>
      </c>
      <c r="R1007" s="108">
        <f>SUM(M1009:M1013)</f>
        <v>11576</v>
      </c>
      <c r="S1007" s="108">
        <f>SUM(L1014:L1015)</f>
        <v>0</v>
      </c>
      <c r="T1007" s="108">
        <f>SUM(M1014:M1015)</f>
        <v>0</v>
      </c>
      <c r="U1007" s="108">
        <f>SUM(L1016:L1017)</f>
        <v>0</v>
      </c>
      <c r="V1007" s="108">
        <f>SUM(M1016:M1017)</f>
        <v>0</v>
      </c>
      <c r="W1007" s="108">
        <f t="shared" ref="W1007:X1007" si="53">O1007+Q1007+S1007+U1007</f>
        <v>11576</v>
      </c>
      <c r="X1007" s="108">
        <f t="shared" si="53"/>
        <v>11576</v>
      </c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</row>
    <row r="1008" spans="1:49" ht="15.75" customHeight="1" x14ac:dyDescent="0.25">
      <c r="A1008" s="106"/>
      <c r="B1008" s="111"/>
      <c r="C1008" s="114"/>
      <c r="D1008" s="114"/>
      <c r="E1008" s="117"/>
      <c r="F1008" s="109"/>
      <c r="G1008" s="121"/>
      <c r="H1008" s="99"/>
      <c r="I1008" s="99"/>
      <c r="J1008" s="12"/>
      <c r="K1008" s="13"/>
      <c r="L1008" s="14"/>
      <c r="M1008" s="14"/>
      <c r="N1008" s="13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</row>
    <row r="1009" spans="1:49" ht="15.75" customHeight="1" x14ac:dyDescent="0.25">
      <c r="A1009" s="106"/>
      <c r="B1009" s="111"/>
      <c r="C1009" s="114"/>
      <c r="D1009" s="114"/>
      <c r="E1009" s="117"/>
      <c r="F1009" s="109"/>
      <c r="G1009" s="121"/>
      <c r="H1009" s="99"/>
      <c r="I1009" s="99" t="s">
        <v>19</v>
      </c>
      <c r="J1009" s="12" t="s">
        <v>509</v>
      </c>
      <c r="K1009" s="13" t="s">
        <v>447</v>
      </c>
      <c r="L1009" s="14">
        <v>2940</v>
      </c>
      <c r="M1009" s="14">
        <v>2940</v>
      </c>
      <c r="N1009" s="14" t="s">
        <v>469</v>
      </c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</row>
    <row r="1010" spans="1:49" ht="18" customHeight="1" x14ac:dyDescent="0.25">
      <c r="A1010" s="106"/>
      <c r="B1010" s="111"/>
      <c r="C1010" s="114"/>
      <c r="D1010" s="114"/>
      <c r="E1010" s="117"/>
      <c r="F1010" s="109"/>
      <c r="G1010" s="121"/>
      <c r="H1010" s="99"/>
      <c r="I1010" s="99"/>
      <c r="J1010" s="12" t="s">
        <v>701</v>
      </c>
      <c r="K1010" s="13" t="s">
        <v>672</v>
      </c>
      <c r="L1010" s="14">
        <v>1920</v>
      </c>
      <c r="M1010" s="14">
        <v>1920</v>
      </c>
      <c r="N1010" s="12" t="s">
        <v>700</v>
      </c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</row>
    <row r="1011" spans="1:49" ht="18" customHeight="1" x14ac:dyDescent="0.25">
      <c r="A1011" s="106"/>
      <c r="B1011" s="111"/>
      <c r="C1011" s="114"/>
      <c r="D1011" s="114"/>
      <c r="E1011" s="117"/>
      <c r="F1011" s="109"/>
      <c r="G1011" s="121"/>
      <c r="H1011" s="99"/>
      <c r="I1011" s="99"/>
      <c r="J1011" s="12" t="s">
        <v>807</v>
      </c>
      <c r="K1011" s="13" t="s">
        <v>554</v>
      </c>
      <c r="L1011" s="14">
        <v>1470</v>
      </c>
      <c r="M1011" s="14">
        <v>1470</v>
      </c>
      <c r="N1011" s="12" t="s">
        <v>672</v>
      </c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</row>
    <row r="1012" spans="1:49" ht="18" customHeight="1" x14ac:dyDescent="0.25">
      <c r="A1012" s="106"/>
      <c r="B1012" s="111"/>
      <c r="C1012" s="114"/>
      <c r="D1012" s="114"/>
      <c r="E1012" s="117"/>
      <c r="F1012" s="109"/>
      <c r="G1012" s="121"/>
      <c r="H1012" s="99"/>
      <c r="I1012" s="99"/>
      <c r="J1012" s="12" t="s">
        <v>916</v>
      </c>
      <c r="K1012" s="13" t="s">
        <v>878</v>
      </c>
      <c r="L1012" s="14">
        <v>450</v>
      </c>
      <c r="M1012" s="14">
        <v>450</v>
      </c>
      <c r="N1012" s="12" t="s">
        <v>930</v>
      </c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</row>
    <row r="1013" spans="1:49" x14ac:dyDescent="0.25">
      <c r="A1013" s="106"/>
      <c r="B1013" s="111"/>
      <c r="C1013" s="114"/>
      <c r="D1013" s="114"/>
      <c r="E1013" s="117"/>
      <c r="F1013" s="109"/>
      <c r="G1013" s="121"/>
      <c r="H1013" s="99"/>
      <c r="I1013" s="99"/>
      <c r="J1013" s="12"/>
      <c r="K1013" s="13"/>
      <c r="L1013" s="14">
        <v>4796</v>
      </c>
      <c r="M1013" s="14">
        <v>4796</v>
      </c>
      <c r="N1013" s="12" t="s">
        <v>1021</v>
      </c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</row>
    <row r="1014" spans="1:49" ht="15.75" customHeight="1" x14ac:dyDescent="0.25">
      <c r="A1014" s="106"/>
      <c r="B1014" s="111"/>
      <c r="C1014" s="114"/>
      <c r="D1014" s="114"/>
      <c r="E1014" s="117"/>
      <c r="F1014" s="109"/>
      <c r="G1014" s="121"/>
      <c r="H1014" s="99"/>
      <c r="I1014" s="99" t="s">
        <v>10</v>
      </c>
      <c r="J1014" s="12"/>
      <c r="K1014" s="13"/>
      <c r="L1014" s="14"/>
      <c r="M1014" s="15"/>
      <c r="N1014" s="12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</row>
    <row r="1015" spans="1:49" ht="15.75" customHeight="1" x14ac:dyDescent="0.25">
      <c r="A1015" s="106"/>
      <c r="B1015" s="111"/>
      <c r="C1015" s="114"/>
      <c r="D1015" s="114"/>
      <c r="E1015" s="117"/>
      <c r="F1015" s="109"/>
      <c r="G1015" s="121"/>
      <c r="H1015" s="99"/>
      <c r="I1015" s="99"/>
      <c r="J1015" s="12"/>
      <c r="K1015" s="13"/>
      <c r="L1015" s="14"/>
      <c r="M1015" s="14"/>
      <c r="N1015" s="12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</row>
    <row r="1016" spans="1:49" ht="15.75" customHeight="1" x14ac:dyDescent="0.25">
      <c r="A1016" s="106"/>
      <c r="B1016" s="111"/>
      <c r="C1016" s="114"/>
      <c r="D1016" s="114"/>
      <c r="E1016" s="117"/>
      <c r="F1016" s="109"/>
      <c r="G1016" s="121"/>
      <c r="H1016" s="99"/>
      <c r="I1016" s="99" t="s">
        <v>20</v>
      </c>
      <c r="J1016" s="12"/>
      <c r="K1016" s="13"/>
      <c r="L1016" s="14"/>
      <c r="M1016" s="15"/>
      <c r="N1016" s="12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</row>
    <row r="1017" spans="1:49" ht="15.75" customHeight="1" x14ac:dyDescent="0.25">
      <c r="A1017" s="107"/>
      <c r="B1017" s="112"/>
      <c r="C1017" s="115"/>
      <c r="D1017" s="115"/>
      <c r="E1017" s="118"/>
      <c r="F1017" s="109"/>
      <c r="G1017" s="121"/>
      <c r="H1017" s="99"/>
      <c r="I1017" s="99"/>
      <c r="J1017" s="12"/>
      <c r="K1017" s="12"/>
      <c r="L1017" s="15"/>
      <c r="M1017" s="15"/>
      <c r="N1017" s="12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</row>
    <row r="1018" spans="1:49" ht="15.75" customHeight="1" x14ac:dyDescent="0.25">
      <c r="A1018" s="105" t="s">
        <v>1999</v>
      </c>
      <c r="B1018" s="110">
        <v>33600000</v>
      </c>
      <c r="C1018" s="113" t="s">
        <v>247</v>
      </c>
      <c r="D1018" s="113" t="s">
        <v>1000</v>
      </c>
      <c r="E1018" s="116" t="s">
        <v>249</v>
      </c>
      <c r="F1018" s="109" t="s">
        <v>369</v>
      </c>
      <c r="G1018" s="121">
        <v>21300</v>
      </c>
      <c r="H1018" s="99" t="s">
        <v>390</v>
      </c>
      <c r="I1018" s="99" t="s">
        <v>8</v>
      </c>
      <c r="J1018" s="12"/>
      <c r="K1018" s="13"/>
      <c r="L1018" s="14"/>
      <c r="M1018" s="15"/>
      <c r="N1018" s="12"/>
      <c r="O1018" s="108">
        <f>SUM(L1018:L1019)</f>
        <v>0</v>
      </c>
      <c r="P1018" s="108">
        <f>SUM(M1018:M1019)</f>
        <v>0</v>
      </c>
      <c r="Q1018" s="108">
        <f>SUM(L1020:L1023)</f>
        <v>3979</v>
      </c>
      <c r="R1018" s="108">
        <f>SUM(M1020:M1023)</f>
        <v>3979</v>
      </c>
      <c r="S1018" s="108">
        <f>SUM(L1024:L1025)</f>
        <v>17321</v>
      </c>
      <c r="T1018" s="108">
        <f>SUM(M1024:M1025)</f>
        <v>17321</v>
      </c>
      <c r="U1018" s="108">
        <f>SUM(L1026:L1027)</f>
        <v>0</v>
      </c>
      <c r="V1018" s="108">
        <f>SUM(M1026:M1027)</f>
        <v>0</v>
      </c>
      <c r="W1018" s="108">
        <f t="shared" ref="W1018:X1018" si="54">O1018+Q1018+S1018+U1018</f>
        <v>21300</v>
      </c>
      <c r="X1018" s="108">
        <f t="shared" si="54"/>
        <v>21300</v>
      </c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</row>
    <row r="1019" spans="1:49" ht="15.75" customHeight="1" x14ac:dyDescent="0.25">
      <c r="A1019" s="106"/>
      <c r="B1019" s="111"/>
      <c r="C1019" s="114"/>
      <c r="D1019" s="114"/>
      <c r="E1019" s="117"/>
      <c r="F1019" s="109"/>
      <c r="G1019" s="121"/>
      <c r="H1019" s="99"/>
      <c r="I1019" s="99"/>
      <c r="J1019" s="12"/>
      <c r="K1019" s="13"/>
      <c r="L1019" s="14"/>
      <c r="M1019" s="14"/>
      <c r="N1019" s="13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</row>
    <row r="1020" spans="1:49" ht="15.75" customHeight="1" x14ac:dyDescent="0.25">
      <c r="A1020" s="106"/>
      <c r="B1020" s="111"/>
      <c r="C1020" s="114"/>
      <c r="D1020" s="114"/>
      <c r="E1020" s="117"/>
      <c r="F1020" s="109"/>
      <c r="G1020" s="121"/>
      <c r="H1020" s="99"/>
      <c r="I1020" s="99" t="s">
        <v>19</v>
      </c>
      <c r="J1020" s="12" t="s">
        <v>561</v>
      </c>
      <c r="K1020" s="13" t="s">
        <v>546</v>
      </c>
      <c r="L1020" s="14">
        <v>1070</v>
      </c>
      <c r="M1020" s="14">
        <v>1070</v>
      </c>
      <c r="N1020" s="12" t="s">
        <v>554</v>
      </c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</row>
    <row r="1021" spans="1:49" ht="15.75" customHeight="1" x14ac:dyDescent="0.25">
      <c r="A1021" s="106"/>
      <c r="B1021" s="111"/>
      <c r="C1021" s="114"/>
      <c r="D1021" s="114"/>
      <c r="E1021" s="117"/>
      <c r="F1021" s="109"/>
      <c r="G1021" s="121"/>
      <c r="H1021" s="99"/>
      <c r="I1021" s="99"/>
      <c r="J1021" s="12" t="s">
        <v>718</v>
      </c>
      <c r="K1021" s="13" t="s">
        <v>652</v>
      </c>
      <c r="L1021" s="14">
        <v>540</v>
      </c>
      <c r="M1021" s="14">
        <v>540</v>
      </c>
      <c r="N1021" s="12" t="s">
        <v>674</v>
      </c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</row>
    <row r="1022" spans="1:49" ht="15.75" customHeight="1" x14ac:dyDescent="0.25">
      <c r="A1022" s="106"/>
      <c r="B1022" s="111"/>
      <c r="C1022" s="114"/>
      <c r="D1022" s="114"/>
      <c r="E1022" s="117"/>
      <c r="F1022" s="109"/>
      <c r="G1022" s="121"/>
      <c r="H1022" s="99"/>
      <c r="I1022" s="99"/>
      <c r="J1022" s="12" t="s">
        <v>818</v>
      </c>
      <c r="K1022" s="13" t="s">
        <v>620</v>
      </c>
      <c r="L1022" s="14">
        <v>1469</v>
      </c>
      <c r="M1022" s="14">
        <v>1469</v>
      </c>
      <c r="N1022" s="12" t="s">
        <v>638</v>
      </c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</row>
    <row r="1023" spans="1:49" ht="15.75" customHeight="1" x14ac:dyDescent="0.25">
      <c r="A1023" s="106"/>
      <c r="B1023" s="111"/>
      <c r="C1023" s="114"/>
      <c r="D1023" s="114"/>
      <c r="E1023" s="117"/>
      <c r="F1023" s="109"/>
      <c r="G1023" s="121"/>
      <c r="H1023" s="99"/>
      <c r="I1023" s="99"/>
      <c r="J1023" s="12" t="s">
        <v>892</v>
      </c>
      <c r="K1023" s="13" t="s">
        <v>420</v>
      </c>
      <c r="L1023" s="14">
        <v>900</v>
      </c>
      <c r="M1023" s="14">
        <v>900</v>
      </c>
      <c r="N1023" s="12" t="s">
        <v>909</v>
      </c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</row>
    <row r="1024" spans="1:49" ht="15.75" customHeight="1" x14ac:dyDescent="0.25">
      <c r="A1024" s="106"/>
      <c r="B1024" s="111"/>
      <c r="C1024" s="114"/>
      <c r="D1024" s="114"/>
      <c r="E1024" s="117"/>
      <c r="F1024" s="109"/>
      <c r="G1024" s="121"/>
      <c r="H1024" s="99"/>
      <c r="I1024" s="99" t="s">
        <v>10</v>
      </c>
      <c r="J1024" s="12" t="s">
        <v>1010</v>
      </c>
      <c r="K1024" s="13" t="s">
        <v>980</v>
      </c>
      <c r="L1024" s="14">
        <v>17321</v>
      </c>
      <c r="M1024" s="14">
        <v>17321</v>
      </c>
      <c r="N1024" s="12" t="s">
        <v>1062</v>
      </c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</row>
    <row r="1025" spans="1:49" ht="15.75" customHeight="1" x14ac:dyDescent="0.25">
      <c r="A1025" s="106"/>
      <c r="B1025" s="111"/>
      <c r="C1025" s="114"/>
      <c r="D1025" s="114"/>
      <c r="E1025" s="117"/>
      <c r="F1025" s="109"/>
      <c r="G1025" s="121"/>
      <c r="H1025" s="99"/>
      <c r="I1025" s="99"/>
      <c r="J1025" s="12"/>
      <c r="K1025" s="13"/>
      <c r="L1025" s="14"/>
      <c r="M1025" s="14"/>
      <c r="N1025" s="12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</row>
    <row r="1026" spans="1:49" ht="15.75" customHeight="1" x14ac:dyDescent="0.25">
      <c r="A1026" s="106"/>
      <c r="B1026" s="111"/>
      <c r="C1026" s="114"/>
      <c r="D1026" s="114"/>
      <c r="E1026" s="117"/>
      <c r="F1026" s="109"/>
      <c r="G1026" s="121"/>
      <c r="H1026" s="99"/>
      <c r="I1026" s="99" t="s">
        <v>20</v>
      </c>
      <c r="J1026" s="12"/>
      <c r="K1026" s="13"/>
      <c r="L1026" s="14"/>
      <c r="M1026" s="15"/>
      <c r="N1026" s="12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</row>
    <row r="1027" spans="1:49" ht="15.75" customHeight="1" x14ac:dyDescent="0.25">
      <c r="A1027" s="107"/>
      <c r="B1027" s="112"/>
      <c r="C1027" s="115"/>
      <c r="D1027" s="115"/>
      <c r="E1027" s="118"/>
      <c r="F1027" s="109"/>
      <c r="G1027" s="121"/>
      <c r="H1027" s="99"/>
      <c r="I1027" s="99"/>
      <c r="J1027" s="12"/>
      <c r="K1027" s="12"/>
      <c r="L1027" s="15"/>
      <c r="M1027" s="15"/>
      <c r="N1027" s="12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</row>
    <row r="1028" spans="1:49" ht="60" customHeight="1" x14ac:dyDescent="0.25">
      <c r="A1028" s="105" t="s">
        <v>1999</v>
      </c>
      <c r="B1028" s="110">
        <v>33600000</v>
      </c>
      <c r="C1028" s="113" t="s">
        <v>248</v>
      </c>
      <c r="D1028" s="113" t="s">
        <v>1000</v>
      </c>
      <c r="E1028" s="116" t="s">
        <v>250</v>
      </c>
      <c r="F1028" s="109" t="s">
        <v>374</v>
      </c>
      <c r="G1028" s="121">
        <v>20200</v>
      </c>
      <c r="H1028" s="99" t="s">
        <v>525</v>
      </c>
      <c r="I1028" s="99" t="s">
        <v>8</v>
      </c>
      <c r="J1028" s="12"/>
      <c r="K1028" s="13"/>
      <c r="L1028" s="14"/>
      <c r="M1028" s="15"/>
      <c r="N1028" s="12"/>
      <c r="O1028" s="108">
        <f>SUM(L1028:L1029)</f>
        <v>0</v>
      </c>
      <c r="P1028" s="108">
        <f>SUM(M1028:M1029)</f>
        <v>0</v>
      </c>
      <c r="Q1028" s="108">
        <f>SUM(L1030:L1036)</f>
        <v>3895</v>
      </c>
      <c r="R1028" s="108">
        <f>SUM(M1030:M1036)</f>
        <v>3895</v>
      </c>
      <c r="S1028" s="108">
        <f>SUM(L1037:L1038)</f>
        <v>12395</v>
      </c>
      <c r="T1028" s="108">
        <f>SUM(M1037:M1038)</f>
        <v>12395</v>
      </c>
      <c r="U1028" s="108">
        <f>SUM(L1039:L1040)</f>
        <v>0</v>
      </c>
      <c r="V1028" s="108">
        <f>SUM(M1039:M1040)</f>
        <v>0</v>
      </c>
      <c r="W1028" s="108">
        <f t="shared" ref="W1028" si="55">O1028+Q1028+S1028+U1028</f>
        <v>16290</v>
      </c>
      <c r="X1028" s="108">
        <f t="shared" ref="X1028" si="56">P1028+R1028+T1028+V1028</f>
        <v>16290</v>
      </c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</row>
    <row r="1029" spans="1:49" ht="15.75" customHeight="1" x14ac:dyDescent="0.25">
      <c r="A1029" s="106"/>
      <c r="B1029" s="111"/>
      <c r="C1029" s="114"/>
      <c r="D1029" s="114"/>
      <c r="E1029" s="117"/>
      <c r="F1029" s="109"/>
      <c r="G1029" s="121"/>
      <c r="H1029" s="99"/>
      <c r="I1029" s="99"/>
      <c r="J1029" s="12"/>
      <c r="K1029" s="13"/>
      <c r="L1029" s="14"/>
      <c r="M1029" s="14"/>
      <c r="N1029" s="13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</row>
    <row r="1030" spans="1:49" ht="15.75" customHeight="1" x14ac:dyDescent="0.25">
      <c r="A1030" s="106"/>
      <c r="B1030" s="111"/>
      <c r="C1030" s="114"/>
      <c r="D1030" s="114"/>
      <c r="E1030" s="117"/>
      <c r="F1030" s="109"/>
      <c r="G1030" s="121"/>
      <c r="H1030" s="99"/>
      <c r="I1030" s="99" t="s">
        <v>19</v>
      </c>
      <c r="J1030" s="12" t="s">
        <v>556</v>
      </c>
      <c r="K1030" s="13" t="s">
        <v>554</v>
      </c>
      <c r="L1030" s="14">
        <v>431</v>
      </c>
      <c r="M1030" s="14">
        <v>431</v>
      </c>
      <c r="N1030" s="12" t="s">
        <v>554</v>
      </c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</row>
    <row r="1031" spans="1:49" ht="15.75" customHeight="1" x14ac:dyDescent="0.25">
      <c r="A1031" s="106"/>
      <c r="B1031" s="111"/>
      <c r="C1031" s="114"/>
      <c r="D1031" s="114"/>
      <c r="E1031" s="117"/>
      <c r="F1031" s="109"/>
      <c r="G1031" s="121"/>
      <c r="H1031" s="99"/>
      <c r="I1031" s="99"/>
      <c r="J1031" s="12" t="s">
        <v>483</v>
      </c>
      <c r="K1031" s="13" t="s">
        <v>441</v>
      </c>
      <c r="L1031" s="14">
        <v>600</v>
      </c>
      <c r="M1031" s="14">
        <v>600</v>
      </c>
      <c r="N1031" s="12" t="s">
        <v>484</v>
      </c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</row>
    <row r="1032" spans="1:49" ht="15.75" customHeight="1" x14ac:dyDescent="0.25">
      <c r="A1032" s="106"/>
      <c r="B1032" s="111"/>
      <c r="C1032" s="114"/>
      <c r="D1032" s="114"/>
      <c r="E1032" s="117"/>
      <c r="F1032" s="109"/>
      <c r="G1032" s="121"/>
      <c r="H1032" s="99"/>
      <c r="I1032" s="99"/>
      <c r="J1032" s="12" t="s">
        <v>482</v>
      </c>
      <c r="K1032" s="13" t="s">
        <v>436</v>
      </c>
      <c r="L1032" s="14">
        <v>72</v>
      </c>
      <c r="M1032" s="14">
        <v>72</v>
      </c>
      <c r="N1032" s="12" t="s">
        <v>464</v>
      </c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</row>
    <row r="1033" spans="1:49" ht="15.75" customHeight="1" x14ac:dyDescent="0.25">
      <c r="A1033" s="106"/>
      <c r="B1033" s="111"/>
      <c r="C1033" s="114"/>
      <c r="D1033" s="114"/>
      <c r="E1033" s="117"/>
      <c r="F1033" s="109"/>
      <c r="G1033" s="121"/>
      <c r="H1033" s="99"/>
      <c r="I1033" s="99"/>
      <c r="J1033" s="12" t="s">
        <v>708</v>
      </c>
      <c r="K1033" s="13" t="s">
        <v>132</v>
      </c>
      <c r="L1033" s="14">
        <v>1085</v>
      </c>
      <c r="M1033" s="14">
        <v>1085</v>
      </c>
      <c r="N1033" s="12" t="s">
        <v>659</v>
      </c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</row>
    <row r="1034" spans="1:49" ht="15.75" customHeight="1" x14ac:dyDescent="0.25">
      <c r="A1034" s="106"/>
      <c r="B1034" s="111"/>
      <c r="C1034" s="114"/>
      <c r="D1034" s="114"/>
      <c r="E1034" s="117"/>
      <c r="F1034" s="109"/>
      <c r="G1034" s="121"/>
      <c r="H1034" s="99"/>
      <c r="I1034" s="99"/>
      <c r="J1034" s="12" t="s">
        <v>766</v>
      </c>
      <c r="K1034" s="13" t="s">
        <v>674</v>
      </c>
      <c r="L1034" s="14">
        <v>520</v>
      </c>
      <c r="M1034" s="14">
        <v>520</v>
      </c>
      <c r="N1034" s="12" t="s">
        <v>822</v>
      </c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</row>
    <row r="1035" spans="1:49" ht="15.75" customHeight="1" x14ac:dyDescent="0.25">
      <c r="A1035" s="106"/>
      <c r="B1035" s="111"/>
      <c r="C1035" s="114"/>
      <c r="D1035" s="114"/>
      <c r="E1035" s="117"/>
      <c r="F1035" s="109"/>
      <c r="G1035" s="121"/>
      <c r="H1035" s="99"/>
      <c r="I1035" s="99"/>
      <c r="J1035" s="12" t="s">
        <v>917</v>
      </c>
      <c r="K1035" s="13" t="s">
        <v>911</v>
      </c>
      <c r="L1035" s="14">
        <v>612</v>
      </c>
      <c r="M1035" s="14">
        <v>612</v>
      </c>
      <c r="N1035" s="12" t="s">
        <v>930</v>
      </c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</row>
    <row r="1036" spans="1:49" ht="15.75" customHeight="1" x14ac:dyDescent="0.25">
      <c r="A1036" s="106"/>
      <c r="B1036" s="111"/>
      <c r="C1036" s="114"/>
      <c r="D1036" s="114"/>
      <c r="E1036" s="117"/>
      <c r="F1036" s="109"/>
      <c r="G1036" s="121"/>
      <c r="H1036" s="99"/>
      <c r="I1036" s="99"/>
      <c r="J1036" s="12" t="s">
        <v>890</v>
      </c>
      <c r="K1036" s="13" t="s">
        <v>846</v>
      </c>
      <c r="L1036" s="14">
        <v>575</v>
      </c>
      <c r="M1036" s="14">
        <v>575</v>
      </c>
      <c r="N1036" s="12" t="s">
        <v>909</v>
      </c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</row>
    <row r="1037" spans="1:49" ht="15.75" customHeight="1" x14ac:dyDescent="0.25">
      <c r="A1037" s="106"/>
      <c r="B1037" s="111"/>
      <c r="C1037" s="114"/>
      <c r="D1037" s="114"/>
      <c r="E1037" s="117"/>
      <c r="F1037" s="109"/>
      <c r="G1037" s="121"/>
      <c r="H1037" s="99"/>
      <c r="I1037" s="99" t="s">
        <v>10</v>
      </c>
      <c r="J1037" s="12" t="s">
        <v>1009</v>
      </c>
      <c r="K1037" s="13" t="s">
        <v>980</v>
      </c>
      <c r="L1037" s="14">
        <v>12395</v>
      </c>
      <c r="M1037" s="14">
        <v>12395</v>
      </c>
      <c r="N1037" s="12" t="s">
        <v>1068</v>
      </c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</row>
    <row r="1038" spans="1:49" ht="15.75" customHeight="1" x14ac:dyDescent="0.25">
      <c r="A1038" s="106"/>
      <c r="B1038" s="111"/>
      <c r="C1038" s="114"/>
      <c r="D1038" s="114"/>
      <c r="E1038" s="117"/>
      <c r="F1038" s="109"/>
      <c r="G1038" s="121"/>
      <c r="H1038" s="99"/>
      <c r="I1038" s="99"/>
      <c r="J1038" s="12"/>
      <c r="K1038" s="13"/>
      <c r="L1038" s="14"/>
      <c r="M1038" s="14"/>
      <c r="N1038" s="12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</row>
    <row r="1039" spans="1:49" ht="15.75" customHeight="1" x14ac:dyDescent="0.25">
      <c r="A1039" s="106"/>
      <c r="B1039" s="111"/>
      <c r="C1039" s="114"/>
      <c r="D1039" s="114"/>
      <c r="E1039" s="117"/>
      <c r="F1039" s="109"/>
      <c r="G1039" s="121"/>
      <c r="H1039" s="99"/>
      <c r="I1039" s="99" t="s">
        <v>20</v>
      </c>
      <c r="J1039" s="12"/>
      <c r="K1039" s="13"/>
      <c r="L1039" s="14"/>
      <c r="M1039" s="15"/>
      <c r="N1039" s="12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</row>
    <row r="1040" spans="1:49" ht="15.75" customHeight="1" x14ac:dyDescent="0.25">
      <c r="A1040" s="107"/>
      <c r="B1040" s="112"/>
      <c r="C1040" s="115"/>
      <c r="D1040" s="115"/>
      <c r="E1040" s="118"/>
      <c r="F1040" s="109"/>
      <c r="G1040" s="121"/>
      <c r="H1040" s="99"/>
      <c r="I1040" s="99"/>
      <c r="J1040" s="12"/>
      <c r="K1040" s="12"/>
      <c r="L1040" s="15"/>
      <c r="M1040" s="15"/>
      <c r="N1040" s="12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</row>
    <row r="1041" spans="1:49" ht="106.5" customHeight="1" x14ac:dyDescent="0.25">
      <c r="A1041" s="105" t="s">
        <v>1998</v>
      </c>
      <c r="B1041" s="110">
        <v>33600000</v>
      </c>
      <c r="C1041" s="113" t="s">
        <v>370</v>
      </c>
      <c r="D1041" s="113" t="s">
        <v>43</v>
      </c>
      <c r="E1041" s="116" t="s">
        <v>371</v>
      </c>
      <c r="F1041" s="105" t="s">
        <v>372</v>
      </c>
      <c r="G1041" s="100">
        <v>2500</v>
      </c>
      <c r="H1041" s="103" t="s">
        <v>373</v>
      </c>
      <c r="I1041" s="99" t="s">
        <v>8</v>
      </c>
      <c r="J1041" s="12"/>
      <c r="K1041" s="12"/>
      <c r="L1041" s="15"/>
      <c r="M1041" s="15"/>
      <c r="N1041" s="12"/>
      <c r="O1041" s="108">
        <f>SUM(L1041:L1042)</f>
        <v>0</v>
      </c>
      <c r="P1041" s="108">
        <f>SUM(M1041:M1042)</f>
        <v>0</v>
      </c>
      <c r="Q1041" s="108">
        <f>SUM(L1043:L1044)</f>
        <v>2500</v>
      </c>
      <c r="R1041" s="108">
        <f>SUM(M1043:M1044)</f>
        <v>2500</v>
      </c>
      <c r="S1041" s="108">
        <f>SUM(L1045:L1046)</f>
        <v>0</v>
      </c>
      <c r="T1041" s="108">
        <f>SUM(M1045:M1046)</f>
        <v>0</v>
      </c>
      <c r="U1041" s="108">
        <f>SUM(L1047:L1048)</f>
        <v>0</v>
      </c>
      <c r="V1041" s="108">
        <f>SUM(M1047:M1048)</f>
        <v>0</v>
      </c>
      <c r="W1041" s="108">
        <f t="shared" ref="W1041" si="57">O1041+Q1041+S1041+U1041</f>
        <v>2500</v>
      </c>
      <c r="X1041" s="108">
        <f t="shared" ref="X1041" si="58">P1041+R1041+T1041+V1041</f>
        <v>2500</v>
      </c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</row>
    <row r="1042" spans="1:49" ht="15.75" customHeight="1" x14ac:dyDescent="0.25">
      <c r="A1042" s="106"/>
      <c r="B1042" s="111"/>
      <c r="C1042" s="114"/>
      <c r="D1042" s="114"/>
      <c r="E1042" s="117"/>
      <c r="F1042" s="106"/>
      <c r="G1042" s="101"/>
      <c r="H1042" s="104"/>
      <c r="I1042" s="99"/>
      <c r="J1042" s="12"/>
      <c r="K1042" s="13"/>
      <c r="L1042" s="14"/>
      <c r="M1042" s="14"/>
      <c r="N1042" s="13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</row>
    <row r="1043" spans="1:49" ht="15.75" customHeight="1" x14ac:dyDescent="0.25">
      <c r="A1043" s="106"/>
      <c r="B1043" s="111"/>
      <c r="C1043" s="114"/>
      <c r="D1043" s="114"/>
      <c r="E1043" s="117"/>
      <c r="F1043" s="106"/>
      <c r="G1043" s="101"/>
      <c r="H1043" s="104"/>
      <c r="I1043" s="99" t="s">
        <v>19</v>
      </c>
      <c r="J1043" s="12" t="s">
        <v>463</v>
      </c>
      <c r="K1043" s="13" t="s">
        <v>444</v>
      </c>
      <c r="L1043" s="14">
        <v>2110</v>
      </c>
      <c r="M1043" s="14">
        <v>2110</v>
      </c>
      <c r="N1043" s="12" t="s">
        <v>457</v>
      </c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</row>
    <row r="1044" spans="1:49" ht="15.75" customHeight="1" x14ac:dyDescent="0.25">
      <c r="A1044" s="106"/>
      <c r="B1044" s="111"/>
      <c r="C1044" s="114"/>
      <c r="D1044" s="114"/>
      <c r="E1044" s="117"/>
      <c r="F1044" s="106"/>
      <c r="G1044" s="101"/>
      <c r="H1044" s="104"/>
      <c r="I1044" s="99"/>
      <c r="J1044" s="12" t="s">
        <v>630</v>
      </c>
      <c r="K1044" s="13" t="s">
        <v>530</v>
      </c>
      <c r="L1044" s="14">
        <v>390</v>
      </c>
      <c r="M1044" s="14">
        <v>390</v>
      </c>
      <c r="N1044" s="12" t="s">
        <v>530</v>
      </c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</row>
    <row r="1045" spans="1:49" ht="15.75" customHeight="1" x14ac:dyDescent="0.25">
      <c r="A1045" s="106"/>
      <c r="B1045" s="111"/>
      <c r="C1045" s="114"/>
      <c r="D1045" s="114"/>
      <c r="E1045" s="117"/>
      <c r="F1045" s="106"/>
      <c r="G1045" s="101"/>
      <c r="H1045" s="104"/>
      <c r="I1045" s="99" t="s">
        <v>10</v>
      </c>
      <c r="J1045" s="12"/>
      <c r="K1045" s="13"/>
      <c r="L1045" s="14"/>
      <c r="M1045" s="15"/>
      <c r="N1045" s="12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</row>
    <row r="1046" spans="1:49" ht="15.75" customHeight="1" x14ac:dyDescent="0.25">
      <c r="A1046" s="106"/>
      <c r="B1046" s="111"/>
      <c r="C1046" s="114"/>
      <c r="D1046" s="114"/>
      <c r="E1046" s="117"/>
      <c r="F1046" s="106"/>
      <c r="G1046" s="101"/>
      <c r="H1046" s="104"/>
      <c r="I1046" s="99"/>
      <c r="J1046" s="12"/>
      <c r="K1046" s="13"/>
      <c r="L1046" s="14"/>
      <c r="M1046" s="14"/>
      <c r="N1046" s="12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</row>
    <row r="1047" spans="1:49" ht="15.75" customHeight="1" x14ac:dyDescent="0.25">
      <c r="A1047" s="106"/>
      <c r="B1047" s="111"/>
      <c r="C1047" s="114"/>
      <c r="D1047" s="114"/>
      <c r="E1047" s="117"/>
      <c r="F1047" s="106"/>
      <c r="G1047" s="101"/>
      <c r="H1047" s="104"/>
      <c r="I1047" s="99" t="s">
        <v>20</v>
      </c>
      <c r="J1047" s="12"/>
      <c r="K1047" s="13"/>
      <c r="L1047" s="14"/>
      <c r="M1047" s="15"/>
      <c r="N1047" s="12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</row>
    <row r="1048" spans="1:49" ht="15.75" customHeight="1" x14ac:dyDescent="0.25">
      <c r="A1048" s="107"/>
      <c r="B1048" s="112"/>
      <c r="C1048" s="115"/>
      <c r="D1048" s="115"/>
      <c r="E1048" s="118"/>
      <c r="F1048" s="107"/>
      <c r="G1048" s="102"/>
      <c r="H1048" s="120"/>
      <c r="I1048" s="99"/>
      <c r="J1048" s="12"/>
      <c r="K1048" s="12"/>
      <c r="L1048" s="15"/>
      <c r="M1048" s="15"/>
      <c r="N1048" s="12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</row>
    <row r="1049" spans="1:49" ht="99" customHeight="1" x14ac:dyDescent="0.25">
      <c r="A1049" s="105" t="s">
        <v>1998</v>
      </c>
      <c r="B1049" s="110">
        <v>33600000</v>
      </c>
      <c r="C1049" s="113" t="s">
        <v>349</v>
      </c>
      <c r="D1049" s="113" t="s">
        <v>403</v>
      </c>
      <c r="E1049" s="116" t="s">
        <v>350</v>
      </c>
      <c r="F1049" s="105" t="s">
        <v>351</v>
      </c>
      <c r="G1049" s="100">
        <v>2126</v>
      </c>
      <c r="H1049" s="103" t="s">
        <v>352</v>
      </c>
      <c r="I1049" s="99" t="s">
        <v>8</v>
      </c>
      <c r="J1049" s="12"/>
      <c r="K1049" s="13"/>
      <c r="L1049" s="14"/>
      <c r="M1049" s="15"/>
      <c r="N1049" s="12"/>
      <c r="O1049" s="108">
        <f>SUM(L1049:L1050)</f>
        <v>2126</v>
      </c>
      <c r="P1049" s="108">
        <f>SUM(M1049:M1050)</f>
        <v>2126</v>
      </c>
      <c r="Q1049" s="108">
        <f>SUM(L1051:L1052)</f>
        <v>0</v>
      </c>
      <c r="R1049" s="108">
        <f>SUM(M1051:M1052)</f>
        <v>0</v>
      </c>
      <c r="S1049" s="108">
        <f>SUM(L1053:L1054)</f>
        <v>0</v>
      </c>
      <c r="T1049" s="108">
        <f>SUM(M1053:M1054)</f>
        <v>0</v>
      </c>
      <c r="U1049" s="108">
        <f>SUM(L1055:L1056)</f>
        <v>0</v>
      </c>
      <c r="V1049" s="108">
        <f>SUM(M1055:M1056)</f>
        <v>0</v>
      </c>
      <c r="W1049" s="108">
        <f>O1049+Q1049+S1049+U1049</f>
        <v>2126</v>
      </c>
      <c r="X1049" s="108">
        <f>P1049+R1049+T1049+V1049</f>
        <v>2126</v>
      </c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</row>
    <row r="1050" spans="1:49" ht="16.5" customHeight="1" x14ac:dyDescent="0.25">
      <c r="A1050" s="106"/>
      <c r="B1050" s="111"/>
      <c r="C1050" s="114"/>
      <c r="D1050" s="114"/>
      <c r="E1050" s="117"/>
      <c r="F1050" s="106"/>
      <c r="G1050" s="101"/>
      <c r="H1050" s="104"/>
      <c r="I1050" s="99"/>
      <c r="J1050" s="12" t="s">
        <v>439</v>
      </c>
      <c r="K1050" s="13" t="s">
        <v>406</v>
      </c>
      <c r="L1050" s="14">
        <v>2126</v>
      </c>
      <c r="M1050" s="14">
        <v>2126</v>
      </c>
      <c r="N1050" s="12" t="s">
        <v>436</v>
      </c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</row>
    <row r="1051" spans="1:49" ht="16.5" customHeight="1" x14ac:dyDescent="0.25">
      <c r="A1051" s="106"/>
      <c r="B1051" s="111"/>
      <c r="C1051" s="114"/>
      <c r="D1051" s="114"/>
      <c r="E1051" s="117"/>
      <c r="F1051" s="106"/>
      <c r="G1051" s="101"/>
      <c r="H1051" s="104"/>
      <c r="I1051" s="99" t="s">
        <v>19</v>
      </c>
      <c r="J1051" s="12"/>
      <c r="K1051" s="13"/>
      <c r="L1051" s="14"/>
      <c r="M1051" s="14"/>
      <c r="N1051" s="12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</row>
    <row r="1052" spans="1:49" ht="16.5" customHeight="1" x14ac:dyDescent="0.25">
      <c r="A1052" s="106"/>
      <c r="B1052" s="111"/>
      <c r="C1052" s="114"/>
      <c r="D1052" s="114"/>
      <c r="E1052" s="117"/>
      <c r="F1052" s="106"/>
      <c r="G1052" s="101"/>
      <c r="H1052" s="104"/>
      <c r="I1052" s="99"/>
      <c r="J1052" s="12"/>
      <c r="K1052" s="13"/>
      <c r="L1052" s="14"/>
      <c r="M1052" s="14"/>
      <c r="N1052" s="12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</row>
    <row r="1053" spans="1:49" ht="16.5" customHeight="1" x14ac:dyDescent="0.25">
      <c r="A1053" s="106"/>
      <c r="B1053" s="111"/>
      <c r="C1053" s="114"/>
      <c r="D1053" s="114"/>
      <c r="E1053" s="117"/>
      <c r="F1053" s="106"/>
      <c r="G1053" s="101"/>
      <c r="H1053" s="104"/>
      <c r="I1053" s="99" t="s">
        <v>10</v>
      </c>
      <c r="J1053" s="12"/>
      <c r="K1053" s="13"/>
      <c r="L1053" s="14"/>
      <c r="M1053" s="15"/>
      <c r="N1053" s="12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</row>
    <row r="1054" spans="1:49" ht="16.5" customHeight="1" x14ac:dyDescent="0.25">
      <c r="A1054" s="106"/>
      <c r="B1054" s="111"/>
      <c r="C1054" s="114"/>
      <c r="D1054" s="114"/>
      <c r="E1054" s="117"/>
      <c r="F1054" s="106"/>
      <c r="G1054" s="101"/>
      <c r="H1054" s="104"/>
      <c r="I1054" s="99"/>
      <c r="J1054" s="12"/>
      <c r="K1054" s="13"/>
      <c r="L1054" s="14"/>
      <c r="M1054" s="14"/>
      <c r="N1054" s="13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</row>
    <row r="1055" spans="1:49" ht="16.5" customHeight="1" x14ac:dyDescent="0.25">
      <c r="A1055" s="106"/>
      <c r="B1055" s="111"/>
      <c r="C1055" s="114"/>
      <c r="D1055" s="114"/>
      <c r="E1055" s="117"/>
      <c r="F1055" s="106"/>
      <c r="G1055" s="101"/>
      <c r="H1055" s="104"/>
      <c r="I1055" s="99" t="s">
        <v>20</v>
      </c>
      <c r="J1055" s="12"/>
      <c r="K1055" s="13"/>
      <c r="L1055" s="14"/>
      <c r="M1055" s="14"/>
      <c r="N1055" s="12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</row>
    <row r="1056" spans="1:49" ht="16.5" customHeight="1" x14ac:dyDescent="0.25">
      <c r="A1056" s="107"/>
      <c r="B1056" s="112"/>
      <c r="C1056" s="115"/>
      <c r="D1056" s="115"/>
      <c r="E1056" s="118"/>
      <c r="F1056" s="107"/>
      <c r="G1056" s="102"/>
      <c r="H1056" s="120"/>
      <c r="I1056" s="99"/>
      <c r="J1056" s="12"/>
      <c r="K1056" s="12"/>
      <c r="L1056" s="15"/>
      <c r="M1056" s="14"/>
      <c r="N1056" s="12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</row>
    <row r="1057" spans="1:49" ht="66" customHeight="1" x14ac:dyDescent="0.25">
      <c r="A1057" s="105" t="s">
        <v>1998</v>
      </c>
      <c r="B1057" s="110">
        <v>33600000</v>
      </c>
      <c r="C1057" s="113" t="s">
        <v>83</v>
      </c>
      <c r="D1057" s="113" t="s">
        <v>80</v>
      </c>
      <c r="E1057" s="116" t="s">
        <v>347</v>
      </c>
      <c r="F1057" s="105" t="s">
        <v>348</v>
      </c>
      <c r="G1057" s="100">
        <v>228</v>
      </c>
      <c r="H1057" s="103" t="s">
        <v>353</v>
      </c>
      <c r="I1057" s="99" t="s">
        <v>8</v>
      </c>
      <c r="J1057" s="12"/>
      <c r="K1057" s="13"/>
      <c r="L1057" s="14"/>
      <c r="M1057" s="15"/>
      <c r="N1057" s="12"/>
      <c r="O1057" s="108">
        <f>SUM(L1057:L1058)</f>
        <v>228</v>
      </c>
      <c r="P1057" s="108">
        <f>SUM(M1057:M1058)</f>
        <v>228</v>
      </c>
      <c r="Q1057" s="108">
        <f>SUM(L1059:L1060)</f>
        <v>0</v>
      </c>
      <c r="R1057" s="108">
        <f>SUM(M1059:M1060)</f>
        <v>0</v>
      </c>
      <c r="S1057" s="108">
        <f>SUM(L1061:L1062)</f>
        <v>0</v>
      </c>
      <c r="T1057" s="108">
        <f>SUM(M1061:M1062)</f>
        <v>0</v>
      </c>
      <c r="U1057" s="108">
        <f>SUM(L1063:L1064)</f>
        <v>0</v>
      </c>
      <c r="V1057" s="108">
        <f>SUM(M1063:M1064)</f>
        <v>0</v>
      </c>
      <c r="W1057" s="108">
        <f>O1057+Q1057+S1057+U1057</f>
        <v>228</v>
      </c>
      <c r="X1057" s="108">
        <f>P1057+R1057+T1057+V1057</f>
        <v>228</v>
      </c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</row>
    <row r="1058" spans="1:49" ht="16.5" customHeight="1" x14ac:dyDescent="0.25">
      <c r="A1058" s="106"/>
      <c r="B1058" s="111"/>
      <c r="C1058" s="114"/>
      <c r="D1058" s="114"/>
      <c r="E1058" s="117"/>
      <c r="F1058" s="106"/>
      <c r="G1058" s="101"/>
      <c r="H1058" s="104"/>
      <c r="I1058" s="99"/>
      <c r="J1058" s="12" t="s">
        <v>422</v>
      </c>
      <c r="K1058" s="13" t="s">
        <v>421</v>
      </c>
      <c r="L1058" s="14">
        <v>228</v>
      </c>
      <c r="M1058" s="15">
        <v>228</v>
      </c>
      <c r="N1058" s="12" t="s">
        <v>414</v>
      </c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</row>
    <row r="1059" spans="1:49" ht="16.5" customHeight="1" x14ac:dyDescent="0.25">
      <c r="A1059" s="106"/>
      <c r="B1059" s="111"/>
      <c r="C1059" s="114"/>
      <c r="D1059" s="114"/>
      <c r="E1059" s="117"/>
      <c r="F1059" s="106"/>
      <c r="G1059" s="101"/>
      <c r="H1059" s="104"/>
      <c r="I1059" s="99" t="s">
        <v>19</v>
      </c>
      <c r="J1059" s="12"/>
      <c r="K1059" s="13"/>
      <c r="L1059" s="14"/>
      <c r="M1059" s="14"/>
      <c r="N1059" s="12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</row>
    <row r="1060" spans="1:49" ht="16.5" customHeight="1" x14ac:dyDescent="0.25">
      <c r="A1060" s="106"/>
      <c r="B1060" s="111"/>
      <c r="C1060" s="114"/>
      <c r="D1060" s="114"/>
      <c r="E1060" s="117"/>
      <c r="F1060" s="106"/>
      <c r="G1060" s="101"/>
      <c r="H1060" s="104"/>
      <c r="I1060" s="99"/>
      <c r="J1060" s="12"/>
      <c r="K1060" s="13"/>
      <c r="L1060" s="14"/>
      <c r="M1060" s="14"/>
      <c r="N1060" s="12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</row>
    <row r="1061" spans="1:49" ht="16.5" customHeight="1" x14ac:dyDescent="0.25">
      <c r="A1061" s="106"/>
      <c r="B1061" s="111"/>
      <c r="C1061" s="114"/>
      <c r="D1061" s="114"/>
      <c r="E1061" s="117"/>
      <c r="F1061" s="106"/>
      <c r="G1061" s="101"/>
      <c r="H1061" s="104"/>
      <c r="I1061" s="99" t="s">
        <v>10</v>
      </c>
      <c r="J1061" s="12"/>
      <c r="K1061" s="13"/>
      <c r="L1061" s="14"/>
      <c r="M1061" s="15"/>
      <c r="N1061" s="12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</row>
    <row r="1062" spans="1:49" ht="16.5" customHeight="1" x14ac:dyDescent="0.25">
      <c r="A1062" s="106"/>
      <c r="B1062" s="111"/>
      <c r="C1062" s="114"/>
      <c r="D1062" s="114"/>
      <c r="E1062" s="117"/>
      <c r="F1062" s="106"/>
      <c r="G1062" s="101"/>
      <c r="H1062" s="104"/>
      <c r="I1062" s="99"/>
      <c r="J1062" s="12"/>
      <c r="K1062" s="13"/>
      <c r="L1062" s="14"/>
      <c r="M1062" s="14"/>
      <c r="N1062" s="13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</row>
    <row r="1063" spans="1:49" ht="16.5" customHeight="1" x14ac:dyDescent="0.25">
      <c r="A1063" s="106"/>
      <c r="B1063" s="111"/>
      <c r="C1063" s="114"/>
      <c r="D1063" s="114"/>
      <c r="E1063" s="117"/>
      <c r="F1063" s="106"/>
      <c r="G1063" s="101"/>
      <c r="H1063" s="104"/>
      <c r="I1063" s="99" t="s">
        <v>20</v>
      </c>
      <c r="J1063" s="12"/>
      <c r="K1063" s="13"/>
      <c r="L1063" s="14"/>
      <c r="M1063" s="14"/>
      <c r="N1063" s="12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</row>
    <row r="1064" spans="1:49" ht="16.5" customHeight="1" x14ac:dyDescent="0.25">
      <c r="A1064" s="107"/>
      <c r="B1064" s="112"/>
      <c r="C1064" s="115"/>
      <c r="D1064" s="115"/>
      <c r="E1064" s="118"/>
      <c r="F1064" s="107"/>
      <c r="G1064" s="102"/>
      <c r="H1064" s="120"/>
      <c r="I1064" s="99"/>
      <c r="J1064" s="12"/>
      <c r="K1064" s="12"/>
      <c r="L1064" s="15"/>
      <c r="M1064" s="14"/>
      <c r="N1064" s="12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</row>
    <row r="1065" spans="1:49" ht="15.75" customHeight="1" x14ac:dyDescent="0.25">
      <c r="A1065" s="109" t="s">
        <v>1998</v>
      </c>
      <c r="B1065" s="119">
        <v>33600000</v>
      </c>
      <c r="C1065" s="144" t="s">
        <v>231</v>
      </c>
      <c r="D1065" s="113" t="s">
        <v>167</v>
      </c>
      <c r="E1065" s="143" t="s">
        <v>334</v>
      </c>
      <c r="F1065" s="109" t="s">
        <v>313</v>
      </c>
      <c r="G1065" s="121">
        <v>825</v>
      </c>
      <c r="H1065" s="99" t="s">
        <v>312</v>
      </c>
      <c r="I1065" s="99" t="s">
        <v>8</v>
      </c>
      <c r="J1065" s="12" t="s">
        <v>404</v>
      </c>
      <c r="K1065" s="13"/>
      <c r="L1065" s="14">
        <v>825</v>
      </c>
      <c r="M1065" s="15">
        <v>825</v>
      </c>
      <c r="N1065" s="12" t="s">
        <v>403</v>
      </c>
      <c r="O1065" s="108">
        <f>SUM(L1065:L1066)</f>
        <v>825</v>
      </c>
      <c r="P1065" s="108">
        <f>SUM(M1065:M1066)</f>
        <v>825</v>
      </c>
      <c r="Q1065" s="108">
        <f>SUM(L1067:L1068)</f>
        <v>0</v>
      </c>
      <c r="R1065" s="108">
        <f>SUM(M1067:M1068)</f>
        <v>0</v>
      </c>
      <c r="S1065" s="108">
        <f>SUM(L1069:L1070)</f>
        <v>0</v>
      </c>
      <c r="T1065" s="108">
        <f>SUM(M1069:M1070)</f>
        <v>0</v>
      </c>
      <c r="U1065" s="108">
        <f>SUM(L1071:L1072)</f>
        <v>0</v>
      </c>
      <c r="V1065" s="108">
        <f>SUM(M1071:M1072)</f>
        <v>0</v>
      </c>
      <c r="W1065" s="108">
        <f>O1065+Q1065+S1065+U1065</f>
        <v>825</v>
      </c>
      <c r="X1065" s="108">
        <f>P1065+R1065+T1065+V1065</f>
        <v>825</v>
      </c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</row>
    <row r="1066" spans="1:49" ht="15.75" customHeight="1" x14ac:dyDescent="0.25">
      <c r="A1066" s="109"/>
      <c r="B1066" s="119"/>
      <c r="C1066" s="144"/>
      <c r="D1066" s="114"/>
      <c r="E1066" s="143"/>
      <c r="F1066" s="109"/>
      <c r="G1066" s="121"/>
      <c r="H1066" s="99"/>
      <c r="I1066" s="99"/>
      <c r="J1066" s="12"/>
      <c r="K1066" s="13"/>
      <c r="L1066" s="14"/>
      <c r="M1066" s="15"/>
      <c r="N1066" s="12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</row>
    <row r="1067" spans="1:49" ht="15.75" customHeight="1" x14ac:dyDescent="0.25">
      <c r="A1067" s="109"/>
      <c r="B1067" s="119"/>
      <c r="C1067" s="144"/>
      <c r="D1067" s="114"/>
      <c r="E1067" s="143"/>
      <c r="F1067" s="109"/>
      <c r="G1067" s="121"/>
      <c r="H1067" s="99"/>
      <c r="I1067" s="99" t="s">
        <v>19</v>
      </c>
      <c r="J1067" s="12"/>
      <c r="K1067" s="13"/>
      <c r="L1067" s="14"/>
      <c r="M1067" s="14"/>
      <c r="N1067" s="12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</row>
    <row r="1068" spans="1:49" ht="15.75" customHeight="1" x14ac:dyDescent="0.25">
      <c r="A1068" s="109"/>
      <c r="B1068" s="119"/>
      <c r="C1068" s="144"/>
      <c r="D1068" s="114"/>
      <c r="E1068" s="143"/>
      <c r="F1068" s="109"/>
      <c r="G1068" s="121"/>
      <c r="H1068" s="99"/>
      <c r="I1068" s="99"/>
      <c r="J1068" s="12"/>
      <c r="K1068" s="13"/>
      <c r="L1068" s="14"/>
      <c r="M1068" s="14"/>
      <c r="N1068" s="12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</row>
    <row r="1069" spans="1:49" ht="15.75" customHeight="1" x14ac:dyDescent="0.25">
      <c r="A1069" s="109"/>
      <c r="B1069" s="119"/>
      <c r="C1069" s="144"/>
      <c r="D1069" s="114"/>
      <c r="E1069" s="143"/>
      <c r="F1069" s="109"/>
      <c r="G1069" s="121"/>
      <c r="H1069" s="99"/>
      <c r="I1069" s="99" t="s">
        <v>10</v>
      </c>
      <c r="J1069" s="12"/>
      <c r="K1069" s="13"/>
      <c r="L1069" s="14"/>
      <c r="M1069" s="15"/>
      <c r="N1069" s="12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</row>
    <row r="1070" spans="1:49" ht="15.75" customHeight="1" x14ac:dyDescent="0.25">
      <c r="A1070" s="109"/>
      <c r="B1070" s="119"/>
      <c r="C1070" s="144"/>
      <c r="D1070" s="114"/>
      <c r="E1070" s="143"/>
      <c r="F1070" s="109"/>
      <c r="G1070" s="121"/>
      <c r="H1070" s="99"/>
      <c r="I1070" s="99"/>
      <c r="J1070" s="12"/>
      <c r="K1070" s="13"/>
      <c r="L1070" s="14"/>
      <c r="M1070" s="14"/>
      <c r="N1070" s="13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</row>
    <row r="1071" spans="1:49" ht="15.75" customHeight="1" x14ac:dyDescent="0.25">
      <c r="A1071" s="109"/>
      <c r="B1071" s="119"/>
      <c r="C1071" s="144"/>
      <c r="D1071" s="114"/>
      <c r="E1071" s="143"/>
      <c r="F1071" s="109"/>
      <c r="G1071" s="121"/>
      <c r="H1071" s="99"/>
      <c r="I1071" s="99" t="s">
        <v>20</v>
      </c>
      <c r="J1071" s="12"/>
      <c r="K1071" s="13"/>
      <c r="L1071" s="14"/>
      <c r="M1071" s="14"/>
      <c r="N1071" s="12"/>
      <c r="O1071" s="108"/>
      <c r="P1071" s="108"/>
      <c r="Q1071" s="108"/>
      <c r="R1071" s="108"/>
      <c r="S1071" s="108"/>
      <c r="T1071" s="108"/>
      <c r="U1071" s="108"/>
      <c r="V1071" s="108"/>
      <c r="W1071" s="108"/>
      <c r="X1071" s="108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</row>
    <row r="1072" spans="1:49" ht="15.75" customHeight="1" x14ac:dyDescent="0.25">
      <c r="A1072" s="109"/>
      <c r="B1072" s="119"/>
      <c r="C1072" s="144"/>
      <c r="D1072" s="115"/>
      <c r="E1072" s="143"/>
      <c r="F1072" s="109"/>
      <c r="G1072" s="121"/>
      <c r="H1072" s="99"/>
      <c r="I1072" s="99"/>
      <c r="J1072" s="12"/>
      <c r="K1072" s="12"/>
      <c r="L1072" s="15"/>
      <c r="M1072" s="14"/>
      <c r="N1072" s="12"/>
      <c r="O1072" s="108"/>
      <c r="P1072" s="108"/>
      <c r="Q1072" s="108"/>
      <c r="R1072" s="108"/>
      <c r="S1072" s="108"/>
      <c r="T1072" s="108"/>
      <c r="U1072" s="108"/>
      <c r="V1072" s="108"/>
      <c r="W1072" s="108"/>
      <c r="X1072" s="108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</row>
    <row r="1073" spans="1:49" ht="15.75" customHeight="1" x14ac:dyDescent="0.25">
      <c r="A1073" s="109" t="s">
        <v>1998</v>
      </c>
      <c r="B1073" s="119">
        <v>33600000</v>
      </c>
      <c r="C1073" s="144" t="s">
        <v>303</v>
      </c>
      <c r="D1073" s="113" t="s">
        <v>1951</v>
      </c>
      <c r="E1073" s="143" t="s">
        <v>311</v>
      </c>
      <c r="F1073" s="109" t="s">
        <v>304</v>
      </c>
      <c r="G1073" s="121">
        <v>86</v>
      </c>
      <c r="H1073" s="99" t="s">
        <v>85</v>
      </c>
      <c r="I1073" s="99" t="s">
        <v>8</v>
      </c>
      <c r="J1073" s="12"/>
      <c r="K1073" s="13"/>
      <c r="L1073" s="14"/>
      <c r="M1073" s="15"/>
      <c r="N1073" s="12"/>
      <c r="O1073" s="108">
        <f>SUM(L1073:L1074)</f>
        <v>64.5</v>
      </c>
      <c r="P1073" s="108">
        <f>SUM(M1073:M1074)</f>
        <v>64.5</v>
      </c>
      <c r="Q1073" s="108">
        <f>SUM(L1075:L1076)</f>
        <v>21.5</v>
      </c>
      <c r="R1073" s="108">
        <f>SUM(M1075:M1076)</f>
        <v>21.5</v>
      </c>
      <c r="S1073" s="108">
        <f>SUM(L1077:L1078)</f>
        <v>0</v>
      </c>
      <c r="T1073" s="108">
        <f>SUM(M1077:M1078)</f>
        <v>0</v>
      </c>
      <c r="U1073" s="108">
        <f>SUM(L1079:L1080)</f>
        <v>0</v>
      </c>
      <c r="V1073" s="108">
        <f>SUM(M1079:M1080)</f>
        <v>0</v>
      </c>
      <c r="W1073" s="108">
        <f>O1073+Q1073+S1073+U1073</f>
        <v>86</v>
      </c>
      <c r="X1073" s="108">
        <f>P1073+R1073+T1073+V1073</f>
        <v>86</v>
      </c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</row>
    <row r="1074" spans="1:49" ht="15.75" customHeight="1" x14ac:dyDescent="0.25">
      <c r="A1074" s="109"/>
      <c r="B1074" s="119"/>
      <c r="C1074" s="144"/>
      <c r="D1074" s="114"/>
      <c r="E1074" s="143"/>
      <c r="F1074" s="109"/>
      <c r="G1074" s="121"/>
      <c r="H1074" s="99"/>
      <c r="I1074" s="99"/>
      <c r="J1074" s="12" t="s">
        <v>431</v>
      </c>
      <c r="K1074" s="13" t="s">
        <v>391</v>
      </c>
      <c r="L1074" s="14">
        <v>64.5</v>
      </c>
      <c r="M1074" s="14">
        <v>64.5</v>
      </c>
      <c r="N1074" s="12" t="s">
        <v>421</v>
      </c>
      <c r="O1074" s="108"/>
      <c r="P1074" s="108"/>
      <c r="Q1074" s="108"/>
      <c r="R1074" s="108"/>
      <c r="S1074" s="108"/>
      <c r="T1074" s="108"/>
      <c r="U1074" s="108"/>
      <c r="V1074" s="108"/>
      <c r="W1074" s="108"/>
      <c r="X1074" s="108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</row>
    <row r="1075" spans="1:49" ht="15.75" customHeight="1" x14ac:dyDescent="0.25">
      <c r="A1075" s="109"/>
      <c r="B1075" s="119"/>
      <c r="C1075" s="144"/>
      <c r="D1075" s="114"/>
      <c r="E1075" s="143"/>
      <c r="F1075" s="109"/>
      <c r="G1075" s="121"/>
      <c r="H1075" s="99"/>
      <c r="I1075" s="99" t="s">
        <v>19</v>
      </c>
      <c r="J1075" s="12"/>
      <c r="K1075" s="13"/>
      <c r="L1075" s="14">
        <v>21.5</v>
      </c>
      <c r="M1075" s="14">
        <v>21.5</v>
      </c>
      <c r="N1075" s="12"/>
      <c r="O1075" s="108"/>
      <c r="P1075" s="108"/>
      <c r="Q1075" s="108"/>
      <c r="R1075" s="108"/>
      <c r="S1075" s="108"/>
      <c r="T1075" s="108"/>
      <c r="U1075" s="108"/>
      <c r="V1075" s="108"/>
      <c r="W1075" s="108"/>
      <c r="X1075" s="108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</row>
    <row r="1076" spans="1:49" ht="15.75" customHeight="1" x14ac:dyDescent="0.25">
      <c r="A1076" s="109"/>
      <c r="B1076" s="119"/>
      <c r="C1076" s="144"/>
      <c r="D1076" s="114"/>
      <c r="E1076" s="143"/>
      <c r="F1076" s="109"/>
      <c r="G1076" s="121"/>
      <c r="H1076" s="99"/>
      <c r="I1076" s="99"/>
      <c r="J1076" s="12"/>
      <c r="K1076" s="13"/>
      <c r="L1076" s="14"/>
      <c r="M1076" s="14"/>
      <c r="N1076" s="12"/>
      <c r="O1076" s="108"/>
      <c r="P1076" s="108"/>
      <c r="Q1076" s="108"/>
      <c r="R1076" s="108"/>
      <c r="S1076" s="108"/>
      <c r="T1076" s="108"/>
      <c r="U1076" s="108"/>
      <c r="V1076" s="108"/>
      <c r="W1076" s="108"/>
      <c r="X1076" s="108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</row>
    <row r="1077" spans="1:49" ht="15.75" customHeight="1" x14ac:dyDescent="0.25">
      <c r="A1077" s="109"/>
      <c r="B1077" s="119"/>
      <c r="C1077" s="144"/>
      <c r="D1077" s="114"/>
      <c r="E1077" s="143"/>
      <c r="F1077" s="109"/>
      <c r="G1077" s="121"/>
      <c r="H1077" s="99"/>
      <c r="I1077" s="99" t="s">
        <v>10</v>
      </c>
      <c r="J1077" s="12"/>
      <c r="K1077" s="13"/>
      <c r="L1077" s="14"/>
      <c r="M1077" s="15"/>
      <c r="N1077" s="12"/>
      <c r="O1077" s="108"/>
      <c r="P1077" s="108"/>
      <c r="Q1077" s="108"/>
      <c r="R1077" s="108"/>
      <c r="S1077" s="108"/>
      <c r="T1077" s="108"/>
      <c r="U1077" s="108"/>
      <c r="V1077" s="108"/>
      <c r="W1077" s="108"/>
      <c r="X1077" s="108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</row>
    <row r="1078" spans="1:49" ht="15.75" customHeight="1" x14ac:dyDescent="0.25">
      <c r="A1078" s="109"/>
      <c r="B1078" s="119"/>
      <c r="C1078" s="144"/>
      <c r="D1078" s="114"/>
      <c r="E1078" s="143"/>
      <c r="F1078" s="109"/>
      <c r="G1078" s="121"/>
      <c r="H1078" s="99"/>
      <c r="I1078" s="99"/>
      <c r="J1078" s="12"/>
      <c r="K1078" s="13"/>
      <c r="L1078" s="14"/>
      <c r="M1078" s="14"/>
      <c r="N1078" s="13"/>
      <c r="O1078" s="108"/>
      <c r="P1078" s="108"/>
      <c r="Q1078" s="108"/>
      <c r="R1078" s="108"/>
      <c r="S1078" s="108"/>
      <c r="T1078" s="108"/>
      <c r="U1078" s="108"/>
      <c r="V1078" s="108"/>
      <c r="W1078" s="108"/>
      <c r="X1078" s="108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</row>
    <row r="1079" spans="1:49" ht="15.75" customHeight="1" x14ac:dyDescent="0.25">
      <c r="A1079" s="109"/>
      <c r="B1079" s="119"/>
      <c r="C1079" s="144"/>
      <c r="D1079" s="114"/>
      <c r="E1079" s="143"/>
      <c r="F1079" s="109"/>
      <c r="G1079" s="121"/>
      <c r="H1079" s="99"/>
      <c r="I1079" s="99" t="s">
        <v>20</v>
      </c>
      <c r="J1079" s="12"/>
      <c r="K1079" s="13"/>
      <c r="L1079" s="14"/>
      <c r="M1079" s="14"/>
      <c r="N1079" s="12"/>
      <c r="O1079" s="108"/>
      <c r="P1079" s="108"/>
      <c r="Q1079" s="108"/>
      <c r="R1079" s="108"/>
      <c r="S1079" s="108"/>
      <c r="T1079" s="108"/>
      <c r="U1079" s="108"/>
      <c r="V1079" s="108"/>
      <c r="W1079" s="108"/>
      <c r="X1079" s="108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</row>
    <row r="1080" spans="1:49" ht="15.75" customHeight="1" x14ac:dyDescent="0.25">
      <c r="A1080" s="109"/>
      <c r="B1080" s="119"/>
      <c r="C1080" s="144"/>
      <c r="D1080" s="115"/>
      <c r="E1080" s="143"/>
      <c r="F1080" s="109"/>
      <c r="G1080" s="121"/>
      <c r="H1080" s="99"/>
      <c r="I1080" s="99"/>
      <c r="J1080" s="12"/>
      <c r="K1080" s="12"/>
      <c r="L1080" s="15"/>
      <c r="M1080" s="14"/>
      <c r="N1080" s="12"/>
      <c r="O1080" s="108"/>
      <c r="P1080" s="108"/>
      <c r="Q1080" s="108"/>
      <c r="R1080" s="108"/>
      <c r="S1080" s="108"/>
      <c r="T1080" s="108"/>
      <c r="U1080" s="108"/>
      <c r="V1080" s="108"/>
      <c r="W1080" s="108"/>
      <c r="X1080" s="108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</row>
    <row r="1081" spans="1:49" ht="15.75" customHeight="1" x14ac:dyDescent="0.25">
      <c r="A1081" s="109" t="s">
        <v>1998</v>
      </c>
      <c r="B1081" s="119">
        <v>33600000</v>
      </c>
      <c r="C1081" s="144" t="s">
        <v>302</v>
      </c>
      <c r="D1081" s="113" t="s">
        <v>1951</v>
      </c>
      <c r="E1081" s="143" t="s">
        <v>298</v>
      </c>
      <c r="F1081" s="109" t="s">
        <v>296</v>
      </c>
      <c r="G1081" s="121">
        <v>456</v>
      </c>
      <c r="H1081" s="99" t="s">
        <v>85</v>
      </c>
      <c r="I1081" s="99" t="s">
        <v>8</v>
      </c>
      <c r="J1081" s="12"/>
      <c r="K1081" s="13"/>
      <c r="L1081" s="14"/>
      <c r="M1081" s="15"/>
      <c r="N1081" s="12"/>
      <c r="O1081" s="108">
        <f>SUM(L1081:L1082)</f>
        <v>456</v>
      </c>
      <c r="P1081" s="108">
        <f>SUM(M1081:M1082)</f>
        <v>456</v>
      </c>
      <c r="Q1081" s="108">
        <f>SUM(L1083:L1084)</f>
        <v>0</v>
      </c>
      <c r="R1081" s="108">
        <f>SUM(M1083:M1084)</f>
        <v>0</v>
      </c>
      <c r="S1081" s="108">
        <f>SUM(L1085:L1086)</f>
        <v>0</v>
      </c>
      <c r="T1081" s="108">
        <f>SUM(M1085:M1086)</f>
        <v>0</v>
      </c>
      <c r="U1081" s="108">
        <f>SUM(L1087:L1088)</f>
        <v>0</v>
      </c>
      <c r="V1081" s="108">
        <f>SUM(M1087:M1088)</f>
        <v>0</v>
      </c>
      <c r="W1081" s="108">
        <f>O1081+Q1081+S1081+U1081</f>
        <v>456</v>
      </c>
      <c r="X1081" s="108">
        <f>P1081+R1081+T1081+V1081</f>
        <v>456</v>
      </c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</row>
    <row r="1082" spans="1:49" ht="15.75" customHeight="1" x14ac:dyDescent="0.25">
      <c r="A1082" s="109"/>
      <c r="B1082" s="119"/>
      <c r="C1082" s="144"/>
      <c r="D1082" s="114"/>
      <c r="E1082" s="143"/>
      <c r="F1082" s="109"/>
      <c r="G1082" s="121"/>
      <c r="H1082" s="99"/>
      <c r="I1082" s="99"/>
      <c r="J1082" s="12" t="s">
        <v>428</v>
      </c>
      <c r="K1082" s="13" t="s">
        <v>429</v>
      </c>
      <c r="L1082" s="14">
        <v>456</v>
      </c>
      <c r="M1082" s="14">
        <v>456</v>
      </c>
      <c r="N1082" s="12" t="s">
        <v>421</v>
      </c>
      <c r="O1082" s="108"/>
      <c r="P1082" s="108"/>
      <c r="Q1082" s="108"/>
      <c r="R1082" s="108"/>
      <c r="S1082" s="108"/>
      <c r="T1082" s="108"/>
      <c r="U1082" s="108"/>
      <c r="V1082" s="108"/>
      <c r="W1082" s="108"/>
      <c r="X1082" s="108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</row>
    <row r="1083" spans="1:49" ht="15.75" customHeight="1" x14ac:dyDescent="0.25">
      <c r="A1083" s="109"/>
      <c r="B1083" s="119"/>
      <c r="C1083" s="144"/>
      <c r="D1083" s="114"/>
      <c r="E1083" s="143"/>
      <c r="F1083" s="109"/>
      <c r="G1083" s="121"/>
      <c r="H1083" s="99"/>
      <c r="I1083" s="99" t="s">
        <v>19</v>
      </c>
      <c r="J1083" s="12"/>
      <c r="K1083" s="13"/>
      <c r="L1083" s="14"/>
      <c r="M1083" s="14"/>
      <c r="N1083" s="12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</row>
    <row r="1084" spans="1:49" ht="15.75" customHeight="1" x14ac:dyDescent="0.25">
      <c r="A1084" s="109"/>
      <c r="B1084" s="119"/>
      <c r="C1084" s="144"/>
      <c r="D1084" s="114"/>
      <c r="E1084" s="143"/>
      <c r="F1084" s="109"/>
      <c r="G1084" s="121"/>
      <c r="H1084" s="99"/>
      <c r="I1084" s="99"/>
      <c r="J1084" s="12"/>
      <c r="K1084" s="13"/>
      <c r="L1084" s="14"/>
      <c r="M1084" s="14"/>
      <c r="N1084" s="12"/>
      <c r="O1084" s="108"/>
      <c r="P1084" s="108"/>
      <c r="Q1084" s="108"/>
      <c r="R1084" s="108"/>
      <c r="S1084" s="108"/>
      <c r="T1084" s="108"/>
      <c r="U1084" s="108"/>
      <c r="V1084" s="108"/>
      <c r="W1084" s="108"/>
      <c r="X1084" s="108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</row>
    <row r="1085" spans="1:49" ht="15.75" customHeight="1" x14ac:dyDescent="0.25">
      <c r="A1085" s="109"/>
      <c r="B1085" s="119"/>
      <c r="C1085" s="144"/>
      <c r="D1085" s="114"/>
      <c r="E1085" s="143"/>
      <c r="F1085" s="109"/>
      <c r="G1085" s="121"/>
      <c r="H1085" s="99"/>
      <c r="I1085" s="99" t="s">
        <v>10</v>
      </c>
      <c r="J1085" s="12"/>
      <c r="K1085" s="13"/>
      <c r="L1085" s="14"/>
      <c r="M1085" s="15"/>
      <c r="N1085" s="12"/>
      <c r="O1085" s="108"/>
      <c r="P1085" s="108"/>
      <c r="Q1085" s="108"/>
      <c r="R1085" s="108"/>
      <c r="S1085" s="108"/>
      <c r="T1085" s="108"/>
      <c r="U1085" s="108"/>
      <c r="V1085" s="108"/>
      <c r="W1085" s="108"/>
      <c r="X1085" s="108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</row>
    <row r="1086" spans="1:49" ht="15.75" customHeight="1" x14ac:dyDescent="0.25">
      <c r="A1086" s="109"/>
      <c r="B1086" s="119"/>
      <c r="C1086" s="144"/>
      <c r="D1086" s="114"/>
      <c r="E1086" s="143"/>
      <c r="F1086" s="109"/>
      <c r="G1086" s="121"/>
      <c r="H1086" s="99"/>
      <c r="I1086" s="99"/>
      <c r="J1086" s="12"/>
      <c r="K1086" s="13"/>
      <c r="L1086" s="14"/>
      <c r="M1086" s="14"/>
      <c r="N1086" s="13"/>
      <c r="O1086" s="108"/>
      <c r="P1086" s="108"/>
      <c r="Q1086" s="108"/>
      <c r="R1086" s="108"/>
      <c r="S1086" s="108"/>
      <c r="T1086" s="108"/>
      <c r="U1086" s="108"/>
      <c r="V1086" s="108"/>
      <c r="W1086" s="108"/>
      <c r="X1086" s="108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</row>
    <row r="1087" spans="1:49" ht="15.75" customHeight="1" x14ac:dyDescent="0.25">
      <c r="A1087" s="109"/>
      <c r="B1087" s="119"/>
      <c r="C1087" s="144"/>
      <c r="D1087" s="114"/>
      <c r="E1087" s="143"/>
      <c r="F1087" s="109"/>
      <c r="G1087" s="121"/>
      <c r="H1087" s="99"/>
      <c r="I1087" s="99" t="s">
        <v>20</v>
      </c>
      <c r="J1087" s="12"/>
      <c r="K1087" s="13"/>
      <c r="L1087" s="14"/>
      <c r="M1087" s="14"/>
      <c r="N1087" s="12"/>
      <c r="O1087" s="108"/>
      <c r="P1087" s="108"/>
      <c r="Q1087" s="108"/>
      <c r="R1087" s="108"/>
      <c r="S1087" s="108"/>
      <c r="T1087" s="108"/>
      <c r="U1087" s="108"/>
      <c r="V1087" s="108"/>
      <c r="W1087" s="108"/>
      <c r="X1087" s="108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</row>
    <row r="1088" spans="1:49" ht="15.75" customHeight="1" x14ac:dyDescent="0.25">
      <c r="A1088" s="109"/>
      <c r="B1088" s="119"/>
      <c r="C1088" s="144"/>
      <c r="D1088" s="115"/>
      <c r="E1088" s="143"/>
      <c r="F1088" s="109"/>
      <c r="G1088" s="121"/>
      <c r="H1088" s="99"/>
      <c r="I1088" s="99"/>
      <c r="J1088" s="12"/>
      <c r="K1088" s="12"/>
      <c r="L1088" s="15"/>
      <c r="M1088" s="14"/>
      <c r="N1088" s="12"/>
      <c r="O1088" s="108"/>
      <c r="P1088" s="108"/>
      <c r="Q1088" s="108"/>
      <c r="R1088" s="108"/>
      <c r="S1088" s="108"/>
      <c r="T1088" s="108"/>
      <c r="U1088" s="108"/>
      <c r="V1088" s="108"/>
      <c r="W1088" s="108"/>
      <c r="X1088" s="108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</row>
    <row r="1089" spans="1:49" ht="15.75" customHeight="1" x14ac:dyDescent="0.25">
      <c r="A1089" s="109" t="s">
        <v>1998</v>
      </c>
      <c r="B1089" s="119">
        <v>33600000</v>
      </c>
      <c r="C1089" s="144" t="s">
        <v>287</v>
      </c>
      <c r="D1089" s="113" t="s">
        <v>162</v>
      </c>
      <c r="E1089" s="143" t="s">
        <v>294</v>
      </c>
      <c r="F1089" s="109" t="s">
        <v>288</v>
      </c>
      <c r="G1089" s="121">
        <v>2150</v>
      </c>
      <c r="H1089" s="99" t="s">
        <v>289</v>
      </c>
      <c r="I1089" s="99" t="s">
        <v>8</v>
      </c>
      <c r="J1089" s="12"/>
      <c r="K1089" s="13"/>
      <c r="L1089" s="14"/>
      <c r="M1089" s="15"/>
      <c r="N1089" s="12"/>
      <c r="O1089" s="108">
        <f>SUM(L1089:L1090)</f>
        <v>0</v>
      </c>
      <c r="P1089" s="108">
        <f>SUM(M1089:M1090)</f>
        <v>0</v>
      </c>
      <c r="Q1089" s="108">
        <f>SUM(L1091:L1092)</f>
        <v>0</v>
      </c>
      <c r="R1089" s="108">
        <f>SUM(M1091:M1092)</f>
        <v>0</v>
      </c>
      <c r="S1089" s="108">
        <f>SUM(L1093:L1094)</f>
        <v>1175</v>
      </c>
      <c r="T1089" s="108">
        <f>SUM(M1093:M1094)</f>
        <v>1175</v>
      </c>
      <c r="U1089" s="108">
        <f>SUM(L1095:L1096)</f>
        <v>975</v>
      </c>
      <c r="V1089" s="108">
        <f>SUM(M1095:M1096)</f>
        <v>975</v>
      </c>
      <c r="W1089" s="108">
        <f>O1089+Q1089+S1089+U1089</f>
        <v>2150</v>
      </c>
      <c r="X1089" s="108">
        <f>P1089+R1089+T1089+V1089</f>
        <v>2150</v>
      </c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</row>
    <row r="1090" spans="1:49" ht="15.75" customHeight="1" x14ac:dyDescent="0.25">
      <c r="A1090" s="109"/>
      <c r="B1090" s="119"/>
      <c r="C1090" s="144"/>
      <c r="D1090" s="114"/>
      <c r="E1090" s="143"/>
      <c r="F1090" s="109"/>
      <c r="G1090" s="121"/>
      <c r="H1090" s="99"/>
      <c r="I1090" s="99"/>
      <c r="J1090" s="12"/>
      <c r="K1090" s="13"/>
      <c r="L1090" s="14"/>
      <c r="M1090" s="14"/>
      <c r="N1090" s="12"/>
      <c r="O1090" s="108"/>
      <c r="P1090" s="108"/>
      <c r="Q1090" s="108"/>
      <c r="R1090" s="108"/>
      <c r="S1090" s="108"/>
      <c r="T1090" s="108"/>
      <c r="U1090" s="108"/>
      <c r="V1090" s="108"/>
      <c r="W1090" s="108"/>
      <c r="X1090" s="108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</row>
    <row r="1091" spans="1:49" ht="15.75" customHeight="1" x14ac:dyDescent="0.25">
      <c r="A1091" s="109"/>
      <c r="B1091" s="119"/>
      <c r="C1091" s="144"/>
      <c r="D1091" s="114"/>
      <c r="E1091" s="143"/>
      <c r="F1091" s="109"/>
      <c r="G1091" s="121"/>
      <c r="H1091" s="99"/>
      <c r="I1091" s="99" t="s">
        <v>19</v>
      </c>
      <c r="J1091" s="12"/>
      <c r="K1091" s="13"/>
      <c r="L1091" s="14"/>
      <c r="M1091" s="14"/>
      <c r="N1091" s="12"/>
      <c r="O1091" s="108"/>
      <c r="P1091" s="108"/>
      <c r="Q1091" s="108"/>
      <c r="R1091" s="108"/>
      <c r="S1091" s="108"/>
      <c r="T1091" s="108"/>
      <c r="U1091" s="108"/>
      <c r="V1091" s="108"/>
      <c r="W1091" s="108"/>
      <c r="X1091" s="108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</row>
    <row r="1092" spans="1:49" ht="15.75" customHeight="1" x14ac:dyDescent="0.25">
      <c r="A1092" s="109"/>
      <c r="B1092" s="119"/>
      <c r="C1092" s="144"/>
      <c r="D1092" s="114"/>
      <c r="E1092" s="143"/>
      <c r="F1092" s="109"/>
      <c r="G1092" s="121"/>
      <c r="H1092" s="99"/>
      <c r="I1092" s="99"/>
      <c r="J1092" s="12"/>
      <c r="K1092" s="13"/>
      <c r="L1092" s="14"/>
      <c r="M1092" s="14"/>
      <c r="N1092" s="12"/>
      <c r="O1092" s="108"/>
      <c r="P1092" s="108"/>
      <c r="Q1092" s="108"/>
      <c r="R1092" s="108"/>
      <c r="S1092" s="108"/>
      <c r="T1092" s="108"/>
      <c r="U1092" s="108"/>
      <c r="V1092" s="108"/>
      <c r="W1092" s="108"/>
      <c r="X1092" s="108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</row>
    <row r="1093" spans="1:49" ht="15.75" customHeight="1" x14ac:dyDescent="0.25">
      <c r="A1093" s="109"/>
      <c r="B1093" s="119"/>
      <c r="C1093" s="144"/>
      <c r="D1093" s="114"/>
      <c r="E1093" s="143"/>
      <c r="F1093" s="109"/>
      <c r="G1093" s="121"/>
      <c r="H1093" s="99"/>
      <c r="I1093" s="99" t="s">
        <v>10</v>
      </c>
      <c r="J1093" s="12" t="s">
        <v>1355</v>
      </c>
      <c r="K1093" s="13" t="s">
        <v>1330</v>
      </c>
      <c r="L1093" s="14">
        <v>1175</v>
      </c>
      <c r="M1093" s="15">
        <v>1175</v>
      </c>
      <c r="N1093" s="12" t="s">
        <v>1371</v>
      </c>
      <c r="O1093" s="108"/>
      <c r="P1093" s="108"/>
      <c r="Q1093" s="108"/>
      <c r="R1093" s="108"/>
      <c r="S1093" s="108"/>
      <c r="T1093" s="108"/>
      <c r="U1093" s="108"/>
      <c r="V1093" s="108"/>
      <c r="W1093" s="108"/>
      <c r="X1093" s="108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</row>
    <row r="1094" spans="1:49" ht="15.75" customHeight="1" x14ac:dyDescent="0.25">
      <c r="A1094" s="109"/>
      <c r="B1094" s="119"/>
      <c r="C1094" s="144"/>
      <c r="D1094" s="114"/>
      <c r="E1094" s="143"/>
      <c r="F1094" s="109"/>
      <c r="G1094" s="121"/>
      <c r="H1094" s="99"/>
      <c r="I1094" s="99"/>
      <c r="J1094" s="12"/>
      <c r="K1094" s="13"/>
      <c r="L1094" s="14"/>
      <c r="M1094" s="14"/>
      <c r="N1094" s="13"/>
      <c r="O1094" s="108"/>
      <c r="P1094" s="108"/>
      <c r="Q1094" s="108"/>
      <c r="R1094" s="108"/>
      <c r="S1094" s="108"/>
      <c r="T1094" s="108"/>
      <c r="U1094" s="108"/>
      <c r="V1094" s="108"/>
      <c r="W1094" s="108"/>
      <c r="X1094" s="108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</row>
    <row r="1095" spans="1:49" ht="15.75" customHeight="1" x14ac:dyDescent="0.25">
      <c r="A1095" s="109"/>
      <c r="B1095" s="119"/>
      <c r="C1095" s="144"/>
      <c r="D1095" s="114"/>
      <c r="E1095" s="143"/>
      <c r="F1095" s="109"/>
      <c r="G1095" s="121"/>
      <c r="H1095" s="99"/>
      <c r="I1095" s="99" t="s">
        <v>20</v>
      </c>
      <c r="J1095" s="12" t="s">
        <v>1661</v>
      </c>
      <c r="K1095" s="13" t="s">
        <v>1595</v>
      </c>
      <c r="L1095" s="14">
        <v>425</v>
      </c>
      <c r="M1095" s="14">
        <v>425</v>
      </c>
      <c r="N1095" s="12" t="s">
        <v>1694</v>
      </c>
      <c r="O1095" s="108"/>
      <c r="P1095" s="108"/>
      <c r="Q1095" s="108"/>
      <c r="R1095" s="108"/>
      <c r="S1095" s="108"/>
      <c r="T1095" s="108"/>
      <c r="U1095" s="108"/>
      <c r="V1095" s="108"/>
      <c r="W1095" s="108"/>
      <c r="X1095" s="108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</row>
    <row r="1096" spans="1:49" ht="15.75" customHeight="1" x14ac:dyDescent="0.25">
      <c r="A1096" s="109"/>
      <c r="B1096" s="119"/>
      <c r="C1096" s="144"/>
      <c r="D1096" s="115"/>
      <c r="E1096" s="143"/>
      <c r="F1096" s="109"/>
      <c r="G1096" s="121"/>
      <c r="H1096" s="99"/>
      <c r="I1096" s="99"/>
      <c r="J1096" s="12" t="s">
        <v>1177</v>
      </c>
      <c r="K1096" s="12" t="s">
        <v>1595</v>
      </c>
      <c r="L1096" s="15">
        <v>550</v>
      </c>
      <c r="M1096" s="14">
        <v>550</v>
      </c>
      <c r="N1096" s="12" t="s">
        <v>1694</v>
      </c>
      <c r="O1096" s="108"/>
      <c r="P1096" s="108"/>
      <c r="Q1096" s="108"/>
      <c r="R1096" s="108"/>
      <c r="S1096" s="108"/>
      <c r="T1096" s="108"/>
      <c r="U1096" s="108"/>
      <c r="V1096" s="108"/>
      <c r="W1096" s="108"/>
      <c r="X1096" s="108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</row>
    <row r="1097" spans="1:49" ht="15.75" customHeight="1" x14ac:dyDescent="0.25">
      <c r="A1097" s="109" t="s">
        <v>1998</v>
      </c>
      <c r="B1097" s="119">
        <v>33600000</v>
      </c>
      <c r="C1097" s="144" t="s">
        <v>290</v>
      </c>
      <c r="D1097" s="113" t="s">
        <v>421</v>
      </c>
      <c r="E1097" s="143" t="s">
        <v>295</v>
      </c>
      <c r="F1097" s="109" t="s">
        <v>292</v>
      </c>
      <c r="G1097" s="121">
        <v>1234.2</v>
      </c>
      <c r="H1097" s="99" t="s">
        <v>180</v>
      </c>
      <c r="I1097" s="99" t="s">
        <v>8</v>
      </c>
      <c r="J1097" s="12"/>
      <c r="K1097" s="13"/>
      <c r="L1097" s="14"/>
      <c r="M1097" s="15"/>
      <c r="N1097" s="12"/>
      <c r="O1097" s="108">
        <f>SUM(L1097:L1098)</f>
        <v>1234.2</v>
      </c>
      <c r="P1097" s="108">
        <f>SUM(M1097:M1098)</f>
        <v>1234.2</v>
      </c>
      <c r="Q1097" s="108">
        <f>SUM(L1099:L1100)</f>
        <v>0</v>
      </c>
      <c r="R1097" s="108">
        <f>SUM(M1099:M1100)</f>
        <v>0</v>
      </c>
      <c r="S1097" s="108">
        <f>SUM(L1101:L1102)</f>
        <v>0</v>
      </c>
      <c r="T1097" s="108">
        <f>SUM(M1101:M1102)</f>
        <v>0</v>
      </c>
      <c r="U1097" s="108">
        <f>SUM(L1103:L1104)</f>
        <v>0</v>
      </c>
      <c r="V1097" s="108">
        <f>SUM(M1103:M1104)</f>
        <v>0</v>
      </c>
      <c r="W1097" s="108">
        <f>O1097+Q1097+S1097+U1097</f>
        <v>1234.2</v>
      </c>
      <c r="X1097" s="108">
        <f>P1097+R1097+T1097+V1097</f>
        <v>1234.2</v>
      </c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</row>
    <row r="1098" spans="1:49" ht="15.75" customHeight="1" x14ac:dyDescent="0.25">
      <c r="A1098" s="109"/>
      <c r="B1098" s="119"/>
      <c r="C1098" s="144"/>
      <c r="D1098" s="114"/>
      <c r="E1098" s="143"/>
      <c r="F1098" s="109"/>
      <c r="G1098" s="121"/>
      <c r="H1098" s="99"/>
      <c r="I1098" s="99"/>
      <c r="J1098" s="12" t="s">
        <v>430</v>
      </c>
      <c r="K1098" s="13" t="s">
        <v>266</v>
      </c>
      <c r="L1098" s="14">
        <v>1234.2</v>
      </c>
      <c r="M1098" s="14">
        <v>1234.2</v>
      </c>
      <c r="N1098" s="12" t="s">
        <v>421</v>
      </c>
      <c r="O1098" s="108"/>
      <c r="P1098" s="108"/>
      <c r="Q1098" s="108"/>
      <c r="R1098" s="108"/>
      <c r="S1098" s="108"/>
      <c r="T1098" s="108"/>
      <c r="U1098" s="108"/>
      <c r="V1098" s="108"/>
      <c r="W1098" s="108"/>
      <c r="X1098" s="108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</row>
    <row r="1099" spans="1:49" ht="15.75" customHeight="1" x14ac:dyDescent="0.25">
      <c r="A1099" s="109"/>
      <c r="B1099" s="119"/>
      <c r="C1099" s="144"/>
      <c r="D1099" s="114"/>
      <c r="E1099" s="143"/>
      <c r="F1099" s="109"/>
      <c r="G1099" s="121"/>
      <c r="H1099" s="99"/>
      <c r="I1099" s="99" t="s">
        <v>19</v>
      </c>
      <c r="J1099" s="12"/>
      <c r="K1099" s="13"/>
      <c r="L1099" s="14"/>
      <c r="M1099" s="14"/>
      <c r="N1099" s="12"/>
      <c r="O1099" s="108"/>
      <c r="P1099" s="108"/>
      <c r="Q1099" s="108"/>
      <c r="R1099" s="108"/>
      <c r="S1099" s="108"/>
      <c r="T1099" s="108"/>
      <c r="U1099" s="108"/>
      <c r="V1099" s="108"/>
      <c r="W1099" s="108"/>
      <c r="X1099" s="108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</row>
    <row r="1100" spans="1:49" ht="15.75" customHeight="1" x14ac:dyDescent="0.25">
      <c r="A1100" s="109"/>
      <c r="B1100" s="119"/>
      <c r="C1100" s="144"/>
      <c r="D1100" s="114"/>
      <c r="E1100" s="143"/>
      <c r="F1100" s="109"/>
      <c r="G1100" s="121"/>
      <c r="H1100" s="99"/>
      <c r="I1100" s="99"/>
      <c r="J1100" s="12"/>
      <c r="K1100" s="13"/>
      <c r="L1100" s="14"/>
      <c r="M1100" s="14"/>
      <c r="N1100" s="12"/>
      <c r="O1100" s="108"/>
      <c r="P1100" s="108"/>
      <c r="Q1100" s="108"/>
      <c r="R1100" s="108"/>
      <c r="S1100" s="108"/>
      <c r="T1100" s="108"/>
      <c r="U1100" s="108"/>
      <c r="V1100" s="108"/>
      <c r="W1100" s="108"/>
      <c r="X1100" s="108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</row>
    <row r="1101" spans="1:49" ht="15.75" customHeight="1" x14ac:dyDescent="0.25">
      <c r="A1101" s="109"/>
      <c r="B1101" s="119"/>
      <c r="C1101" s="144"/>
      <c r="D1101" s="114"/>
      <c r="E1101" s="143"/>
      <c r="F1101" s="109"/>
      <c r="G1101" s="121"/>
      <c r="H1101" s="99"/>
      <c r="I1101" s="99" t="s">
        <v>10</v>
      </c>
      <c r="J1101" s="12"/>
      <c r="K1101" s="13"/>
      <c r="L1101" s="14"/>
      <c r="M1101" s="15"/>
      <c r="N1101" s="12"/>
      <c r="O1101" s="108"/>
      <c r="P1101" s="108"/>
      <c r="Q1101" s="108"/>
      <c r="R1101" s="108"/>
      <c r="S1101" s="108"/>
      <c r="T1101" s="108"/>
      <c r="U1101" s="108"/>
      <c r="V1101" s="108"/>
      <c r="W1101" s="108"/>
      <c r="X1101" s="108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</row>
    <row r="1102" spans="1:49" ht="15.75" customHeight="1" x14ac:dyDescent="0.25">
      <c r="A1102" s="109"/>
      <c r="B1102" s="119"/>
      <c r="C1102" s="144"/>
      <c r="D1102" s="114"/>
      <c r="E1102" s="143"/>
      <c r="F1102" s="109"/>
      <c r="G1102" s="121"/>
      <c r="H1102" s="99"/>
      <c r="I1102" s="99"/>
      <c r="J1102" s="12"/>
      <c r="K1102" s="13"/>
      <c r="L1102" s="14"/>
      <c r="M1102" s="14"/>
      <c r="N1102" s="13"/>
      <c r="O1102" s="108"/>
      <c r="P1102" s="108"/>
      <c r="Q1102" s="108"/>
      <c r="R1102" s="108"/>
      <c r="S1102" s="108"/>
      <c r="T1102" s="108"/>
      <c r="U1102" s="108"/>
      <c r="V1102" s="108"/>
      <c r="W1102" s="108"/>
      <c r="X1102" s="108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</row>
    <row r="1103" spans="1:49" ht="15.75" customHeight="1" x14ac:dyDescent="0.25">
      <c r="A1103" s="109"/>
      <c r="B1103" s="119"/>
      <c r="C1103" s="144"/>
      <c r="D1103" s="114"/>
      <c r="E1103" s="143"/>
      <c r="F1103" s="109"/>
      <c r="G1103" s="121"/>
      <c r="H1103" s="99"/>
      <c r="I1103" s="99" t="s">
        <v>20</v>
      </c>
      <c r="J1103" s="12"/>
      <c r="K1103" s="13"/>
      <c r="L1103" s="14"/>
      <c r="M1103" s="14"/>
      <c r="N1103" s="12"/>
      <c r="O1103" s="108"/>
      <c r="P1103" s="108"/>
      <c r="Q1103" s="108"/>
      <c r="R1103" s="108"/>
      <c r="S1103" s="108"/>
      <c r="T1103" s="108"/>
      <c r="U1103" s="108"/>
      <c r="V1103" s="108"/>
      <c r="W1103" s="108"/>
      <c r="X1103" s="108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</row>
    <row r="1104" spans="1:49" ht="15.75" customHeight="1" x14ac:dyDescent="0.25">
      <c r="A1104" s="109"/>
      <c r="B1104" s="119"/>
      <c r="C1104" s="144"/>
      <c r="D1104" s="115"/>
      <c r="E1104" s="143"/>
      <c r="F1104" s="109"/>
      <c r="G1104" s="121"/>
      <c r="H1104" s="99"/>
      <c r="I1104" s="99"/>
      <c r="J1104" s="12"/>
      <c r="K1104" s="12"/>
      <c r="L1104" s="15"/>
      <c r="M1104" s="14"/>
      <c r="N1104" s="12"/>
      <c r="O1104" s="108"/>
      <c r="P1104" s="108"/>
      <c r="Q1104" s="108"/>
      <c r="R1104" s="108"/>
      <c r="S1104" s="108"/>
      <c r="T1104" s="108"/>
      <c r="U1104" s="108"/>
      <c r="V1104" s="108"/>
      <c r="W1104" s="108"/>
      <c r="X1104" s="108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</row>
    <row r="1105" spans="1:49" ht="15.75" customHeight="1" x14ac:dyDescent="0.25">
      <c r="A1105" s="109" t="s">
        <v>1998</v>
      </c>
      <c r="B1105" s="119">
        <v>33600000</v>
      </c>
      <c r="C1105" s="144" t="s">
        <v>355</v>
      </c>
      <c r="D1105" s="113" t="s">
        <v>43</v>
      </c>
      <c r="E1105" s="143" t="s">
        <v>299</v>
      </c>
      <c r="F1105" s="109" t="s">
        <v>293</v>
      </c>
      <c r="G1105" s="121">
        <v>5674.75</v>
      </c>
      <c r="H1105" s="99" t="s">
        <v>85</v>
      </c>
      <c r="I1105" s="99" t="s">
        <v>8</v>
      </c>
      <c r="J1105" s="12"/>
      <c r="K1105" s="13"/>
      <c r="L1105" s="14"/>
      <c r="M1105" s="15"/>
      <c r="N1105" s="12"/>
      <c r="O1105" s="108">
        <f>SUM(L1105:L1106)</f>
        <v>5674.75</v>
      </c>
      <c r="P1105" s="108">
        <f>SUM(M1105:M1106)</f>
        <v>5674.25</v>
      </c>
      <c r="Q1105" s="108">
        <f>SUM(L1107:L1108)</f>
        <v>0</v>
      </c>
      <c r="R1105" s="108">
        <f>SUM(M1107:M1108)</f>
        <v>0</v>
      </c>
      <c r="S1105" s="108">
        <f>SUM(L1109:L1110)</f>
        <v>0</v>
      </c>
      <c r="T1105" s="108">
        <f>SUM(M1109:M1110)</f>
        <v>0</v>
      </c>
      <c r="U1105" s="108">
        <f>SUM(L1111:L1112)</f>
        <v>0</v>
      </c>
      <c r="V1105" s="108">
        <f>SUM(M1111:M1112)</f>
        <v>0</v>
      </c>
      <c r="W1105" s="108">
        <f>O1105+Q1105+S1105+U1105</f>
        <v>5674.75</v>
      </c>
      <c r="X1105" s="108">
        <f>P1105+R1105+T1105+V1105</f>
        <v>5674.25</v>
      </c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</row>
    <row r="1106" spans="1:49" ht="15.75" customHeight="1" x14ac:dyDescent="0.25">
      <c r="A1106" s="109"/>
      <c r="B1106" s="119"/>
      <c r="C1106" s="144"/>
      <c r="D1106" s="114"/>
      <c r="E1106" s="143"/>
      <c r="F1106" s="109"/>
      <c r="G1106" s="121"/>
      <c r="H1106" s="99"/>
      <c r="I1106" s="99"/>
      <c r="J1106" s="12" t="s">
        <v>425</v>
      </c>
      <c r="K1106" s="13" t="s">
        <v>266</v>
      </c>
      <c r="L1106" s="14">
        <v>5674.75</v>
      </c>
      <c r="M1106" s="14">
        <v>5674.25</v>
      </c>
      <c r="N1106" s="12" t="s">
        <v>421</v>
      </c>
      <c r="O1106" s="108"/>
      <c r="P1106" s="108"/>
      <c r="Q1106" s="108"/>
      <c r="R1106" s="108"/>
      <c r="S1106" s="108"/>
      <c r="T1106" s="108"/>
      <c r="U1106" s="108"/>
      <c r="V1106" s="108"/>
      <c r="W1106" s="108"/>
      <c r="X1106" s="108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</row>
    <row r="1107" spans="1:49" ht="15.75" customHeight="1" x14ac:dyDescent="0.25">
      <c r="A1107" s="109"/>
      <c r="B1107" s="119"/>
      <c r="C1107" s="144"/>
      <c r="D1107" s="114"/>
      <c r="E1107" s="143"/>
      <c r="F1107" s="109"/>
      <c r="G1107" s="121"/>
      <c r="H1107" s="99"/>
      <c r="I1107" s="99" t="s">
        <v>19</v>
      </c>
      <c r="J1107" s="12"/>
      <c r="K1107" s="13"/>
      <c r="L1107" s="14"/>
      <c r="M1107" s="14"/>
      <c r="N1107" s="12"/>
      <c r="O1107" s="108"/>
      <c r="P1107" s="108"/>
      <c r="Q1107" s="108"/>
      <c r="R1107" s="108"/>
      <c r="S1107" s="108"/>
      <c r="T1107" s="108"/>
      <c r="U1107" s="108"/>
      <c r="V1107" s="108"/>
      <c r="W1107" s="108"/>
      <c r="X1107" s="108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</row>
    <row r="1108" spans="1:49" ht="15.75" customHeight="1" x14ac:dyDescent="0.25">
      <c r="A1108" s="109"/>
      <c r="B1108" s="119"/>
      <c r="C1108" s="144"/>
      <c r="D1108" s="114"/>
      <c r="E1108" s="143"/>
      <c r="F1108" s="109"/>
      <c r="G1108" s="121"/>
      <c r="H1108" s="99"/>
      <c r="I1108" s="99"/>
      <c r="J1108" s="12"/>
      <c r="K1108" s="13"/>
      <c r="L1108" s="14"/>
      <c r="M1108" s="14"/>
      <c r="N1108" s="12"/>
      <c r="O1108" s="108"/>
      <c r="P1108" s="108"/>
      <c r="Q1108" s="108"/>
      <c r="R1108" s="108"/>
      <c r="S1108" s="108"/>
      <c r="T1108" s="108"/>
      <c r="U1108" s="108"/>
      <c r="V1108" s="108"/>
      <c r="W1108" s="108"/>
      <c r="X1108" s="108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</row>
    <row r="1109" spans="1:49" ht="15.75" customHeight="1" x14ac:dyDescent="0.25">
      <c r="A1109" s="109"/>
      <c r="B1109" s="119"/>
      <c r="C1109" s="144"/>
      <c r="D1109" s="114"/>
      <c r="E1109" s="143"/>
      <c r="F1109" s="109"/>
      <c r="G1109" s="121"/>
      <c r="H1109" s="99"/>
      <c r="I1109" s="99" t="s">
        <v>10</v>
      </c>
      <c r="J1109" s="12"/>
      <c r="K1109" s="13"/>
      <c r="L1109" s="14"/>
      <c r="M1109" s="15"/>
      <c r="N1109" s="12"/>
      <c r="O1109" s="108"/>
      <c r="P1109" s="108"/>
      <c r="Q1109" s="108"/>
      <c r="R1109" s="108"/>
      <c r="S1109" s="108"/>
      <c r="T1109" s="108"/>
      <c r="U1109" s="108"/>
      <c r="V1109" s="108"/>
      <c r="W1109" s="108"/>
      <c r="X1109" s="108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</row>
    <row r="1110" spans="1:49" ht="15.75" customHeight="1" x14ac:dyDescent="0.25">
      <c r="A1110" s="109"/>
      <c r="B1110" s="119"/>
      <c r="C1110" s="144"/>
      <c r="D1110" s="114"/>
      <c r="E1110" s="143"/>
      <c r="F1110" s="109"/>
      <c r="G1110" s="121"/>
      <c r="H1110" s="99"/>
      <c r="I1110" s="99"/>
      <c r="J1110" s="12"/>
      <c r="K1110" s="13"/>
      <c r="L1110" s="14"/>
      <c r="M1110" s="14"/>
      <c r="N1110" s="13"/>
      <c r="O1110" s="108"/>
      <c r="P1110" s="108"/>
      <c r="Q1110" s="108"/>
      <c r="R1110" s="108"/>
      <c r="S1110" s="108"/>
      <c r="T1110" s="108"/>
      <c r="U1110" s="108"/>
      <c r="V1110" s="108"/>
      <c r="W1110" s="108"/>
      <c r="X1110" s="108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</row>
    <row r="1111" spans="1:49" ht="15.75" customHeight="1" x14ac:dyDescent="0.25">
      <c r="A1111" s="109"/>
      <c r="B1111" s="119"/>
      <c r="C1111" s="144"/>
      <c r="D1111" s="114"/>
      <c r="E1111" s="143"/>
      <c r="F1111" s="109"/>
      <c r="G1111" s="121"/>
      <c r="H1111" s="99"/>
      <c r="I1111" s="99" t="s">
        <v>20</v>
      </c>
      <c r="J1111" s="12"/>
      <c r="K1111" s="13"/>
      <c r="L1111" s="14"/>
      <c r="M1111" s="14"/>
      <c r="N1111" s="12"/>
      <c r="O1111" s="108"/>
      <c r="P1111" s="108"/>
      <c r="Q1111" s="108"/>
      <c r="R1111" s="108"/>
      <c r="S1111" s="108"/>
      <c r="T1111" s="108"/>
      <c r="U1111" s="108"/>
      <c r="V1111" s="108"/>
      <c r="W1111" s="108"/>
      <c r="X1111" s="108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</row>
    <row r="1112" spans="1:49" ht="15.75" customHeight="1" x14ac:dyDescent="0.25">
      <c r="A1112" s="109"/>
      <c r="B1112" s="119"/>
      <c r="C1112" s="144"/>
      <c r="D1112" s="115"/>
      <c r="E1112" s="143"/>
      <c r="F1112" s="109"/>
      <c r="G1112" s="121"/>
      <c r="H1112" s="99"/>
      <c r="I1112" s="99"/>
      <c r="J1112" s="12"/>
      <c r="K1112" s="12"/>
      <c r="L1112" s="15"/>
      <c r="M1112" s="14"/>
      <c r="N1112" s="12"/>
      <c r="O1112" s="108"/>
      <c r="P1112" s="108"/>
      <c r="Q1112" s="108"/>
      <c r="R1112" s="108"/>
      <c r="S1112" s="108"/>
      <c r="T1112" s="108"/>
      <c r="U1112" s="108"/>
      <c r="V1112" s="108"/>
      <c r="W1112" s="108"/>
      <c r="X1112" s="108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</row>
    <row r="1113" spans="1:49" ht="15.75" customHeight="1" x14ac:dyDescent="0.25">
      <c r="A1113" s="109" t="s">
        <v>1998</v>
      </c>
      <c r="B1113" s="119">
        <v>33600000</v>
      </c>
      <c r="C1113" s="144" t="s">
        <v>355</v>
      </c>
      <c r="D1113" s="113" t="s">
        <v>43</v>
      </c>
      <c r="E1113" s="143" t="s">
        <v>259</v>
      </c>
      <c r="F1113" s="109" t="s">
        <v>253</v>
      </c>
      <c r="G1113" s="121">
        <v>6044.71</v>
      </c>
      <c r="H1113" s="99" t="s">
        <v>96</v>
      </c>
      <c r="I1113" s="99" t="s">
        <v>8</v>
      </c>
      <c r="J1113" s="12"/>
      <c r="K1113" s="13"/>
      <c r="L1113" s="14"/>
      <c r="M1113" s="15"/>
      <c r="N1113" s="12"/>
      <c r="O1113" s="108">
        <f>SUM(L1113:L1114)</f>
        <v>6044.71</v>
      </c>
      <c r="P1113" s="108">
        <f>SUM(M1113:M1114)</f>
        <v>6044.71</v>
      </c>
      <c r="Q1113" s="108">
        <f>SUM(L1115:L1116)</f>
        <v>0</v>
      </c>
      <c r="R1113" s="108">
        <f>SUM(M1115:M1116)</f>
        <v>0</v>
      </c>
      <c r="S1113" s="108">
        <f>SUM(L1117:L1118)</f>
        <v>0</v>
      </c>
      <c r="T1113" s="108">
        <f>SUM(M1117:M1118)</f>
        <v>0</v>
      </c>
      <c r="U1113" s="108">
        <f>SUM(L1119:L1120)</f>
        <v>0</v>
      </c>
      <c r="V1113" s="108">
        <f>SUM(M1119:M1120)</f>
        <v>0</v>
      </c>
      <c r="W1113" s="108">
        <f>O1113+Q1113+S1113+U1113</f>
        <v>6044.71</v>
      </c>
      <c r="X1113" s="108">
        <f>P1113+R1113+T1113+V1113</f>
        <v>6044.71</v>
      </c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</row>
    <row r="1114" spans="1:49" ht="15.75" customHeight="1" x14ac:dyDescent="0.25">
      <c r="A1114" s="109"/>
      <c r="B1114" s="119"/>
      <c r="C1114" s="144"/>
      <c r="D1114" s="114"/>
      <c r="E1114" s="143"/>
      <c r="F1114" s="109"/>
      <c r="G1114" s="121"/>
      <c r="H1114" s="99"/>
      <c r="I1114" s="99"/>
      <c r="J1114" s="12" t="s">
        <v>274</v>
      </c>
      <c r="K1114" s="13" t="s">
        <v>264</v>
      </c>
      <c r="L1114" s="14">
        <v>6044.71</v>
      </c>
      <c r="M1114" s="17">
        <v>6044.71</v>
      </c>
      <c r="N1114" s="12" t="s">
        <v>291</v>
      </c>
      <c r="O1114" s="108"/>
      <c r="P1114" s="108"/>
      <c r="Q1114" s="108"/>
      <c r="R1114" s="108"/>
      <c r="S1114" s="108"/>
      <c r="T1114" s="108"/>
      <c r="U1114" s="108"/>
      <c r="V1114" s="108"/>
      <c r="W1114" s="108"/>
      <c r="X1114" s="108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</row>
    <row r="1115" spans="1:49" ht="15.75" customHeight="1" x14ac:dyDescent="0.25">
      <c r="A1115" s="109"/>
      <c r="B1115" s="119"/>
      <c r="C1115" s="144"/>
      <c r="D1115" s="114"/>
      <c r="E1115" s="143"/>
      <c r="F1115" s="109"/>
      <c r="G1115" s="121"/>
      <c r="H1115" s="99"/>
      <c r="I1115" s="99" t="s">
        <v>19</v>
      </c>
      <c r="J1115" s="12"/>
      <c r="K1115" s="13"/>
      <c r="L1115" s="14"/>
      <c r="M1115" s="14"/>
      <c r="N1115" s="12"/>
      <c r="O1115" s="108"/>
      <c r="P1115" s="108"/>
      <c r="Q1115" s="108"/>
      <c r="R1115" s="108"/>
      <c r="S1115" s="108"/>
      <c r="T1115" s="108"/>
      <c r="U1115" s="108"/>
      <c r="V1115" s="108"/>
      <c r="W1115" s="108"/>
      <c r="X1115" s="108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</row>
    <row r="1116" spans="1:49" ht="15.75" customHeight="1" x14ac:dyDescent="0.25">
      <c r="A1116" s="109"/>
      <c r="B1116" s="119"/>
      <c r="C1116" s="144"/>
      <c r="D1116" s="114"/>
      <c r="E1116" s="143"/>
      <c r="F1116" s="109"/>
      <c r="G1116" s="121"/>
      <c r="H1116" s="99"/>
      <c r="I1116" s="99"/>
      <c r="J1116" s="12"/>
      <c r="K1116" s="13"/>
      <c r="L1116" s="14"/>
      <c r="M1116" s="14"/>
      <c r="N1116" s="12"/>
      <c r="O1116" s="108"/>
      <c r="P1116" s="108"/>
      <c r="Q1116" s="108"/>
      <c r="R1116" s="108"/>
      <c r="S1116" s="108"/>
      <c r="T1116" s="108"/>
      <c r="U1116" s="108"/>
      <c r="V1116" s="108"/>
      <c r="W1116" s="108"/>
      <c r="X1116" s="108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</row>
    <row r="1117" spans="1:49" ht="15.75" customHeight="1" x14ac:dyDescent="0.25">
      <c r="A1117" s="109"/>
      <c r="B1117" s="119"/>
      <c r="C1117" s="144"/>
      <c r="D1117" s="114"/>
      <c r="E1117" s="143"/>
      <c r="F1117" s="109"/>
      <c r="G1117" s="121"/>
      <c r="H1117" s="99"/>
      <c r="I1117" s="99" t="s">
        <v>10</v>
      </c>
      <c r="J1117" s="12"/>
      <c r="K1117" s="13"/>
      <c r="L1117" s="14"/>
      <c r="M1117" s="15"/>
      <c r="N1117" s="12"/>
      <c r="O1117" s="108"/>
      <c r="P1117" s="108"/>
      <c r="Q1117" s="108"/>
      <c r="R1117" s="108"/>
      <c r="S1117" s="108"/>
      <c r="T1117" s="108"/>
      <c r="U1117" s="108"/>
      <c r="V1117" s="108"/>
      <c r="W1117" s="108"/>
      <c r="X1117" s="108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</row>
    <row r="1118" spans="1:49" ht="15.75" customHeight="1" x14ac:dyDescent="0.25">
      <c r="A1118" s="109"/>
      <c r="B1118" s="119"/>
      <c r="C1118" s="144"/>
      <c r="D1118" s="114"/>
      <c r="E1118" s="143"/>
      <c r="F1118" s="109"/>
      <c r="G1118" s="121"/>
      <c r="H1118" s="99"/>
      <c r="I1118" s="99"/>
      <c r="J1118" s="12"/>
      <c r="K1118" s="13"/>
      <c r="L1118" s="14"/>
      <c r="M1118" s="14"/>
      <c r="N1118" s="13"/>
      <c r="O1118" s="108"/>
      <c r="P1118" s="108"/>
      <c r="Q1118" s="108"/>
      <c r="R1118" s="108"/>
      <c r="S1118" s="108"/>
      <c r="T1118" s="108"/>
      <c r="U1118" s="108"/>
      <c r="V1118" s="108"/>
      <c r="W1118" s="108"/>
      <c r="X1118" s="108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</row>
    <row r="1119" spans="1:49" ht="15.75" customHeight="1" x14ac:dyDescent="0.25">
      <c r="A1119" s="109"/>
      <c r="B1119" s="119"/>
      <c r="C1119" s="144"/>
      <c r="D1119" s="114"/>
      <c r="E1119" s="143"/>
      <c r="F1119" s="109"/>
      <c r="G1119" s="121"/>
      <c r="H1119" s="99"/>
      <c r="I1119" s="99" t="s">
        <v>20</v>
      </c>
      <c r="J1119" s="12"/>
      <c r="K1119" s="13"/>
      <c r="L1119" s="14"/>
      <c r="M1119" s="14"/>
      <c r="N1119" s="12"/>
      <c r="O1119" s="108"/>
      <c r="P1119" s="108"/>
      <c r="Q1119" s="108"/>
      <c r="R1119" s="108"/>
      <c r="S1119" s="108"/>
      <c r="T1119" s="108"/>
      <c r="U1119" s="108"/>
      <c r="V1119" s="108"/>
      <c r="W1119" s="108"/>
      <c r="X1119" s="108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</row>
    <row r="1120" spans="1:49" ht="15.75" customHeight="1" x14ac:dyDescent="0.25">
      <c r="A1120" s="109"/>
      <c r="B1120" s="119"/>
      <c r="C1120" s="144"/>
      <c r="D1120" s="115"/>
      <c r="E1120" s="143"/>
      <c r="F1120" s="109"/>
      <c r="G1120" s="121"/>
      <c r="H1120" s="99"/>
      <c r="I1120" s="99"/>
      <c r="J1120" s="12"/>
      <c r="K1120" s="12"/>
      <c r="L1120" s="15"/>
      <c r="M1120" s="14"/>
      <c r="N1120" s="12"/>
      <c r="O1120" s="108"/>
      <c r="P1120" s="108"/>
      <c r="Q1120" s="108"/>
      <c r="R1120" s="108"/>
      <c r="S1120" s="108"/>
      <c r="T1120" s="108"/>
      <c r="U1120" s="108"/>
      <c r="V1120" s="108"/>
      <c r="W1120" s="108"/>
      <c r="X1120" s="108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</row>
    <row r="1121" spans="1:49" ht="15.75" customHeight="1" x14ac:dyDescent="0.25">
      <c r="A1121" s="109" t="s">
        <v>1998</v>
      </c>
      <c r="B1121" s="119">
        <v>33600000</v>
      </c>
      <c r="C1121" s="144" t="s">
        <v>355</v>
      </c>
      <c r="D1121" s="113" t="s">
        <v>43</v>
      </c>
      <c r="E1121" s="143" t="s">
        <v>260</v>
      </c>
      <c r="F1121" s="109" t="s">
        <v>252</v>
      </c>
      <c r="G1121" s="121">
        <v>12457.79</v>
      </c>
      <c r="H1121" s="99" t="s">
        <v>85</v>
      </c>
      <c r="I1121" s="99" t="s">
        <v>8</v>
      </c>
      <c r="J1121" s="12"/>
      <c r="K1121" s="13"/>
      <c r="L1121" s="14"/>
      <c r="M1121" s="15"/>
      <c r="N1121" s="12"/>
      <c r="O1121" s="108">
        <f>SUM(L1121:L1125)</f>
        <v>12457.79</v>
      </c>
      <c r="P1121" s="108">
        <f>SUM(M1121:M1125)</f>
        <v>12457.79</v>
      </c>
      <c r="Q1121" s="108">
        <f>SUM(L1126:L1127)</f>
        <v>0</v>
      </c>
      <c r="R1121" s="108">
        <f>SUM(M1126:M1127)</f>
        <v>0</v>
      </c>
      <c r="S1121" s="108">
        <f>SUM(L1128:L1129)</f>
        <v>0</v>
      </c>
      <c r="T1121" s="108">
        <f>SUM(M1128:M1129)</f>
        <v>0</v>
      </c>
      <c r="U1121" s="108">
        <f>SUM(L1130:L1131)</f>
        <v>0</v>
      </c>
      <c r="V1121" s="108">
        <f>SUM(M1130:M1131)</f>
        <v>0</v>
      </c>
      <c r="W1121" s="108">
        <f>O1121+Q1121+S1121+U1121</f>
        <v>12457.79</v>
      </c>
      <c r="X1121" s="108">
        <f>P1121+R1121+T1121+V1121</f>
        <v>12457.79</v>
      </c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</row>
    <row r="1122" spans="1:49" ht="15.75" customHeight="1" x14ac:dyDescent="0.25">
      <c r="A1122" s="109"/>
      <c r="B1122" s="119"/>
      <c r="C1122" s="144"/>
      <c r="D1122" s="114"/>
      <c r="E1122" s="143"/>
      <c r="F1122" s="109"/>
      <c r="G1122" s="121"/>
      <c r="H1122" s="99"/>
      <c r="I1122" s="99"/>
      <c r="O1122" s="108"/>
      <c r="P1122" s="108"/>
      <c r="Q1122" s="108"/>
      <c r="R1122" s="108"/>
      <c r="S1122" s="108"/>
      <c r="T1122" s="108"/>
      <c r="U1122" s="108"/>
      <c r="V1122" s="108"/>
      <c r="W1122" s="108"/>
      <c r="X1122" s="108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</row>
    <row r="1123" spans="1:49" ht="15.75" customHeight="1" x14ac:dyDescent="0.25">
      <c r="A1123" s="109"/>
      <c r="B1123" s="119"/>
      <c r="C1123" s="144"/>
      <c r="D1123" s="114"/>
      <c r="E1123" s="143"/>
      <c r="F1123" s="109"/>
      <c r="G1123" s="121"/>
      <c r="H1123" s="99"/>
      <c r="I1123" s="99"/>
      <c r="J1123" s="12" t="s">
        <v>277</v>
      </c>
      <c r="K1123" s="13" t="s">
        <v>265</v>
      </c>
      <c r="L1123" s="14">
        <v>1572</v>
      </c>
      <c r="M1123" s="15">
        <v>1572</v>
      </c>
      <c r="N1123" s="12" t="s">
        <v>291</v>
      </c>
      <c r="O1123" s="108"/>
      <c r="P1123" s="108"/>
      <c r="Q1123" s="108"/>
      <c r="R1123" s="108"/>
      <c r="S1123" s="108"/>
      <c r="T1123" s="108"/>
      <c r="U1123" s="108"/>
      <c r="V1123" s="108"/>
      <c r="W1123" s="108"/>
      <c r="X1123" s="108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</row>
    <row r="1124" spans="1:49" ht="15.75" customHeight="1" x14ac:dyDescent="0.25">
      <c r="A1124" s="109"/>
      <c r="B1124" s="119"/>
      <c r="C1124" s="144"/>
      <c r="D1124" s="114"/>
      <c r="E1124" s="143"/>
      <c r="F1124" s="109"/>
      <c r="G1124" s="121"/>
      <c r="H1124" s="99"/>
      <c r="I1124" s="99"/>
      <c r="J1124" s="12" t="s">
        <v>276</v>
      </c>
      <c r="K1124" s="13" t="s">
        <v>256</v>
      </c>
      <c r="L1124" s="14">
        <v>5304.3</v>
      </c>
      <c r="M1124" s="15">
        <v>5304.3</v>
      </c>
      <c r="N1124" s="12" t="s">
        <v>291</v>
      </c>
      <c r="O1124" s="108"/>
      <c r="P1124" s="108"/>
      <c r="Q1124" s="108"/>
      <c r="R1124" s="108"/>
      <c r="S1124" s="108"/>
      <c r="T1124" s="108"/>
      <c r="U1124" s="108"/>
      <c r="V1124" s="108"/>
      <c r="W1124" s="108"/>
      <c r="X1124" s="108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</row>
    <row r="1125" spans="1:49" ht="15.75" customHeight="1" x14ac:dyDescent="0.25">
      <c r="A1125" s="109"/>
      <c r="B1125" s="119"/>
      <c r="C1125" s="144"/>
      <c r="D1125" s="114"/>
      <c r="E1125" s="143"/>
      <c r="F1125" s="109"/>
      <c r="G1125" s="121"/>
      <c r="H1125" s="99"/>
      <c r="I1125" s="99"/>
      <c r="J1125" s="12" t="s">
        <v>275</v>
      </c>
      <c r="K1125" s="13" t="s">
        <v>264</v>
      </c>
      <c r="L1125" s="14">
        <v>5581.49</v>
      </c>
      <c r="M1125" s="14">
        <v>5581.49</v>
      </c>
      <c r="N1125" s="12" t="s">
        <v>291</v>
      </c>
      <c r="O1125" s="108"/>
      <c r="P1125" s="108"/>
      <c r="Q1125" s="108"/>
      <c r="R1125" s="108"/>
      <c r="S1125" s="108"/>
      <c r="T1125" s="108"/>
      <c r="U1125" s="108"/>
      <c r="V1125" s="108"/>
      <c r="W1125" s="108"/>
      <c r="X1125" s="108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</row>
    <row r="1126" spans="1:49" ht="15.75" customHeight="1" x14ac:dyDescent="0.25">
      <c r="A1126" s="109"/>
      <c r="B1126" s="119"/>
      <c r="C1126" s="144"/>
      <c r="D1126" s="114"/>
      <c r="E1126" s="143"/>
      <c r="F1126" s="109"/>
      <c r="G1126" s="121"/>
      <c r="H1126" s="99"/>
      <c r="I1126" s="99" t="s">
        <v>19</v>
      </c>
      <c r="J1126" s="12"/>
      <c r="K1126" s="13"/>
      <c r="L1126" s="14"/>
      <c r="M1126" s="14"/>
      <c r="N1126" s="12"/>
      <c r="O1126" s="108"/>
      <c r="P1126" s="108"/>
      <c r="Q1126" s="108"/>
      <c r="R1126" s="108"/>
      <c r="S1126" s="108"/>
      <c r="T1126" s="108"/>
      <c r="U1126" s="108"/>
      <c r="V1126" s="108"/>
      <c r="W1126" s="108"/>
      <c r="X1126" s="108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</row>
    <row r="1127" spans="1:49" ht="15.75" customHeight="1" x14ac:dyDescent="0.25">
      <c r="A1127" s="109"/>
      <c r="B1127" s="119"/>
      <c r="C1127" s="144"/>
      <c r="D1127" s="114"/>
      <c r="E1127" s="143"/>
      <c r="F1127" s="109"/>
      <c r="G1127" s="121"/>
      <c r="H1127" s="99"/>
      <c r="I1127" s="99"/>
      <c r="J1127" s="12"/>
      <c r="K1127" s="13"/>
      <c r="L1127" s="14"/>
      <c r="M1127" s="14"/>
      <c r="N1127" s="12"/>
      <c r="O1127" s="108"/>
      <c r="P1127" s="108"/>
      <c r="Q1127" s="108"/>
      <c r="R1127" s="108"/>
      <c r="S1127" s="108"/>
      <c r="T1127" s="108"/>
      <c r="U1127" s="108"/>
      <c r="V1127" s="108"/>
      <c r="W1127" s="108"/>
      <c r="X1127" s="108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</row>
    <row r="1128" spans="1:49" ht="15.75" customHeight="1" x14ac:dyDescent="0.25">
      <c r="A1128" s="109"/>
      <c r="B1128" s="119"/>
      <c r="C1128" s="144"/>
      <c r="D1128" s="114"/>
      <c r="E1128" s="143"/>
      <c r="F1128" s="109"/>
      <c r="G1128" s="121"/>
      <c r="H1128" s="99"/>
      <c r="I1128" s="99" t="s">
        <v>10</v>
      </c>
      <c r="J1128" s="12"/>
      <c r="K1128" s="13"/>
      <c r="L1128" s="14"/>
      <c r="M1128" s="15"/>
      <c r="N1128" s="12"/>
      <c r="O1128" s="108"/>
      <c r="P1128" s="108"/>
      <c r="Q1128" s="108"/>
      <c r="R1128" s="108"/>
      <c r="S1128" s="108"/>
      <c r="T1128" s="108"/>
      <c r="U1128" s="108"/>
      <c r="V1128" s="108"/>
      <c r="W1128" s="108"/>
      <c r="X1128" s="108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</row>
    <row r="1129" spans="1:49" ht="15.75" customHeight="1" x14ac:dyDescent="0.25">
      <c r="A1129" s="109"/>
      <c r="B1129" s="119"/>
      <c r="C1129" s="144"/>
      <c r="D1129" s="114"/>
      <c r="E1129" s="143"/>
      <c r="F1129" s="109"/>
      <c r="G1129" s="121"/>
      <c r="H1129" s="99"/>
      <c r="I1129" s="99"/>
      <c r="J1129" s="12"/>
      <c r="K1129" s="13"/>
      <c r="L1129" s="14"/>
      <c r="M1129" s="14"/>
      <c r="N1129" s="13"/>
      <c r="O1129" s="108"/>
      <c r="P1129" s="108"/>
      <c r="Q1129" s="108"/>
      <c r="R1129" s="108"/>
      <c r="S1129" s="108"/>
      <c r="T1129" s="108"/>
      <c r="U1129" s="108"/>
      <c r="V1129" s="108"/>
      <c r="W1129" s="108"/>
      <c r="X1129" s="108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</row>
    <row r="1130" spans="1:49" ht="15.75" customHeight="1" x14ac:dyDescent="0.25">
      <c r="A1130" s="109"/>
      <c r="B1130" s="119"/>
      <c r="C1130" s="144"/>
      <c r="D1130" s="114"/>
      <c r="E1130" s="143"/>
      <c r="F1130" s="109"/>
      <c r="G1130" s="121"/>
      <c r="H1130" s="99"/>
      <c r="I1130" s="99" t="s">
        <v>20</v>
      </c>
      <c r="J1130" s="12"/>
      <c r="K1130" s="13"/>
      <c r="L1130" s="14"/>
      <c r="M1130" s="14"/>
      <c r="N1130" s="12"/>
      <c r="O1130" s="108"/>
      <c r="P1130" s="108"/>
      <c r="Q1130" s="108"/>
      <c r="R1130" s="108"/>
      <c r="S1130" s="108"/>
      <c r="T1130" s="108"/>
      <c r="U1130" s="108"/>
      <c r="V1130" s="108"/>
      <c r="W1130" s="108"/>
      <c r="X1130" s="108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</row>
    <row r="1131" spans="1:49" ht="15.75" customHeight="1" x14ac:dyDescent="0.25">
      <c r="A1131" s="109"/>
      <c r="B1131" s="119"/>
      <c r="C1131" s="144"/>
      <c r="D1131" s="115"/>
      <c r="E1131" s="143"/>
      <c r="F1131" s="109"/>
      <c r="G1131" s="121"/>
      <c r="H1131" s="99"/>
      <c r="I1131" s="99"/>
      <c r="J1131" s="12"/>
      <c r="K1131" s="12"/>
      <c r="L1131" s="15"/>
      <c r="M1131" s="14"/>
      <c r="N1131" s="12"/>
      <c r="O1131" s="108"/>
      <c r="P1131" s="108"/>
      <c r="Q1131" s="108"/>
      <c r="R1131" s="108"/>
      <c r="S1131" s="108"/>
      <c r="T1131" s="108"/>
      <c r="U1131" s="108"/>
      <c r="V1131" s="108"/>
      <c r="W1131" s="108"/>
      <c r="X1131" s="108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</row>
    <row r="1132" spans="1:49" ht="15.75" customHeight="1" x14ac:dyDescent="0.25">
      <c r="A1132" s="109" t="s">
        <v>1998</v>
      </c>
      <c r="B1132" s="119">
        <v>33600000</v>
      </c>
      <c r="C1132" s="144" t="s">
        <v>355</v>
      </c>
      <c r="D1132" s="113" t="s">
        <v>80</v>
      </c>
      <c r="E1132" s="143" t="s">
        <v>239</v>
      </c>
      <c r="F1132" s="109" t="s">
        <v>235</v>
      </c>
      <c r="G1132" s="121">
        <v>995</v>
      </c>
      <c r="H1132" s="99" t="s">
        <v>237</v>
      </c>
      <c r="I1132" s="99" t="s">
        <v>8</v>
      </c>
      <c r="J1132" s="12" t="s">
        <v>417</v>
      </c>
      <c r="K1132" s="13" t="s">
        <v>254</v>
      </c>
      <c r="L1132" s="14">
        <v>995</v>
      </c>
      <c r="M1132" s="15">
        <v>995</v>
      </c>
      <c r="N1132" s="12" t="s">
        <v>414</v>
      </c>
      <c r="O1132" s="108">
        <f>SUM(L1132:L1133)</f>
        <v>995</v>
      </c>
      <c r="P1132" s="108">
        <f>SUM(M1132:M1133)</f>
        <v>995</v>
      </c>
      <c r="Q1132" s="108">
        <f>SUM(L1134:L1135)</f>
        <v>0</v>
      </c>
      <c r="R1132" s="108">
        <f>SUM(M1134:M1135)</f>
        <v>0</v>
      </c>
      <c r="S1132" s="108">
        <f>SUM(L1136:L1137)</f>
        <v>0</v>
      </c>
      <c r="T1132" s="108">
        <f>SUM(M1136:M1137)</f>
        <v>0</v>
      </c>
      <c r="U1132" s="108">
        <f>SUM(L1138:L1139)</f>
        <v>0</v>
      </c>
      <c r="V1132" s="108">
        <f>SUM(M1138:M1139)</f>
        <v>0</v>
      </c>
      <c r="W1132" s="108">
        <f>O1132+Q1132+S1132+U1132</f>
        <v>995</v>
      </c>
      <c r="X1132" s="108">
        <f>P1132+R1132+T1132+V1132</f>
        <v>995</v>
      </c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</row>
    <row r="1133" spans="1:49" ht="15.75" customHeight="1" x14ac:dyDescent="0.25">
      <c r="A1133" s="109"/>
      <c r="B1133" s="119"/>
      <c r="C1133" s="144"/>
      <c r="D1133" s="114"/>
      <c r="E1133" s="143"/>
      <c r="F1133" s="109"/>
      <c r="G1133" s="121"/>
      <c r="H1133" s="99"/>
      <c r="I1133" s="99"/>
      <c r="J1133" s="12"/>
      <c r="K1133" s="13"/>
      <c r="L1133" s="14"/>
      <c r="M1133" s="15"/>
      <c r="N1133" s="12"/>
      <c r="O1133" s="108"/>
      <c r="P1133" s="108"/>
      <c r="Q1133" s="108"/>
      <c r="R1133" s="108"/>
      <c r="S1133" s="108"/>
      <c r="T1133" s="108"/>
      <c r="U1133" s="108"/>
      <c r="V1133" s="108"/>
      <c r="W1133" s="108"/>
      <c r="X1133" s="108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</row>
    <row r="1134" spans="1:49" ht="15.75" customHeight="1" x14ac:dyDescent="0.25">
      <c r="A1134" s="109"/>
      <c r="B1134" s="119"/>
      <c r="C1134" s="144"/>
      <c r="D1134" s="114"/>
      <c r="E1134" s="143"/>
      <c r="F1134" s="109"/>
      <c r="G1134" s="121"/>
      <c r="H1134" s="99"/>
      <c r="I1134" s="99" t="s">
        <v>19</v>
      </c>
      <c r="J1134" s="12"/>
      <c r="K1134" s="13"/>
      <c r="L1134" s="14"/>
      <c r="M1134" s="14"/>
      <c r="N1134" s="12"/>
      <c r="O1134" s="108"/>
      <c r="P1134" s="108"/>
      <c r="Q1134" s="108"/>
      <c r="R1134" s="108"/>
      <c r="S1134" s="108"/>
      <c r="T1134" s="108"/>
      <c r="U1134" s="108"/>
      <c r="V1134" s="108"/>
      <c r="W1134" s="108"/>
      <c r="X1134" s="108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</row>
    <row r="1135" spans="1:49" ht="15.75" customHeight="1" x14ac:dyDescent="0.25">
      <c r="A1135" s="109"/>
      <c r="B1135" s="119"/>
      <c r="C1135" s="144"/>
      <c r="D1135" s="114"/>
      <c r="E1135" s="143"/>
      <c r="F1135" s="109"/>
      <c r="G1135" s="121"/>
      <c r="H1135" s="99"/>
      <c r="I1135" s="99"/>
      <c r="J1135" s="12"/>
      <c r="K1135" s="13"/>
      <c r="L1135" s="14"/>
      <c r="M1135" s="14"/>
      <c r="N1135" s="12"/>
      <c r="O1135" s="108"/>
      <c r="P1135" s="108"/>
      <c r="Q1135" s="108"/>
      <c r="R1135" s="108"/>
      <c r="S1135" s="108"/>
      <c r="T1135" s="108"/>
      <c r="U1135" s="108"/>
      <c r="V1135" s="108"/>
      <c r="W1135" s="108"/>
      <c r="X1135" s="108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</row>
    <row r="1136" spans="1:49" ht="15.75" customHeight="1" x14ac:dyDescent="0.25">
      <c r="A1136" s="109"/>
      <c r="B1136" s="119"/>
      <c r="C1136" s="144"/>
      <c r="D1136" s="114"/>
      <c r="E1136" s="143"/>
      <c r="F1136" s="109"/>
      <c r="G1136" s="121"/>
      <c r="H1136" s="99"/>
      <c r="I1136" s="99" t="s">
        <v>10</v>
      </c>
      <c r="J1136" s="12"/>
      <c r="K1136" s="13"/>
      <c r="L1136" s="14"/>
      <c r="M1136" s="15"/>
      <c r="N1136" s="12"/>
      <c r="O1136" s="108"/>
      <c r="P1136" s="108"/>
      <c r="Q1136" s="108"/>
      <c r="R1136" s="108"/>
      <c r="S1136" s="108"/>
      <c r="T1136" s="108"/>
      <c r="U1136" s="108"/>
      <c r="V1136" s="108"/>
      <c r="W1136" s="108"/>
      <c r="X1136" s="108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</row>
    <row r="1137" spans="1:49" ht="15.75" customHeight="1" x14ac:dyDescent="0.25">
      <c r="A1137" s="109"/>
      <c r="B1137" s="119"/>
      <c r="C1137" s="144"/>
      <c r="D1137" s="114"/>
      <c r="E1137" s="143"/>
      <c r="F1137" s="109"/>
      <c r="G1137" s="121"/>
      <c r="H1137" s="99"/>
      <c r="I1137" s="99"/>
      <c r="J1137" s="12"/>
      <c r="K1137" s="13"/>
      <c r="L1137" s="14"/>
      <c r="M1137" s="14"/>
      <c r="N1137" s="13"/>
      <c r="O1137" s="108"/>
      <c r="P1137" s="108"/>
      <c r="Q1137" s="108"/>
      <c r="R1137" s="108"/>
      <c r="S1137" s="108"/>
      <c r="T1137" s="108"/>
      <c r="U1137" s="108"/>
      <c r="V1137" s="108"/>
      <c r="W1137" s="108"/>
      <c r="X1137" s="108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</row>
    <row r="1138" spans="1:49" ht="15.75" customHeight="1" x14ac:dyDescent="0.25">
      <c r="A1138" s="109"/>
      <c r="B1138" s="119"/>
      <c r="C1138" s="144"/>
      <c r="D1138" s="114"/>
      <c r="E1138" s="143"/>
      <c r="F1138" s="109"/>
      <c r="G1138" s="121"/>
      <c r="H1138" s="99"/>
      <c r="I1138" s="99" t="s">
        <v>20</v>
      </c>
      <c r="J1138" s="12"/>
      <c r="K1138" s="13"/>
      <c r="L1138" s="14"/>
      <c r="M1138" s="14"/>
      <c r="N1138" s="12"/>
      <c r="O1138" s="108"/>
      <c r="P1138" s="108"/>
      <c r="Q1138" s="108"/>
      <c r="R1138" s="108"/>
      <c r="S1138" s="108"/>
      <c r="T1138" s="108"/>
      <c r="U1138" s="108"/>
      <c r="V1138" s="108"/>
      <c r="W1138" s="108"/>
      <c r="X1138" s="108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</row>
    <row r="1139" spans="1:49" ht="15.75" customHeight="1" x14ac:dyDescent="0.25">
      <c r="A1139" s="109"/>
      <c r="B1139" s="119"/>
      <c r="C1139" s="144"/>
      <c r="D1139" s="115"/>
      <c r="E1139" s="143"/>
      <c r="F1139" s="109"/>
      <c r="G1139" s="121"/>
      <c r="H1139" s="99"/>
      <c r="I1139" s="99"/>
      <c r="J1139" s="12"/>
      <c r="K1139" s="12"/>
      <c r="L1139" s="15"/>
      <c r="M1139" s="14"/>
      <c r="N1139" s="12"/>
      <c r="O1139" s="108"/>
      <c r="P1139" s="108"/>
      <c r="Q1139" s="108"/>
      <c r="R1139" s="108"/>
      <c r="S1139" s="108"/>
      <c r="T1139" s="108"/>
      <c r="U1139" s="108"/>
      <c r="V1139" s="108"/>
      <c r="W1139" s="108"/>
      <c r="X1139" s="108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</row>
    <row r="1140" spans="1:49" ht="15.75" customHeight="1" x14ac:dyDescent="0.25">
      <c r="A1140" s="109" t="s">
        <v>1998</v>
      </c>
      <c r="B1140" s="119">
        <v>33600000</v>
      </c>
      <c r="C1140" s="144" t="s">
        <v>191</v>
      </c>
      <c r="D1140" s="113" t="s">
        <v>254</v>
      </c>
      <c r="E1140" s="143" t="s">
        <v>212</v>
      </c>
      <c r="F1140" s="109" t="s">
        <v>192</v>
      </c>
      <c r="G1140" s="121">
        <v>300</v>
      </c>
      <c r="H1140" s="99" t="s">
        <v>85</v>
      </c>
      <c r="I1140" s="99" t="s">
        <v>8</v>
      </c>
      <c r="J1140" s="12"/>
      <c r="K1140" s="13"/>
      <c r="L1140" s="14"/>
      <c r="M1140" s="15"/>
      <c r="N1140" s="12"/>
      <c r="O1140" s="108">
        <f>SUM(L1140:L1142)</f>
        <v>300</v>
      </c>
      <c r="P1140" s="108">
        <f>SUM(M1140:M1142)</f>
        <v>300</v>
      </c>
      <c r="Q1140" s="108">
        <f>SUM(L1143:L1144)</f>
        <v>0</v>
      </c>
      <c r="R1140" s="108">
        <f>SUM(M1143:M1144)</f>
        <v>0</v>
      </c>
      <c r="S1140" s="108">
        <f>SUM(L1145:L1146)</f>
        <v>0</v>
      </c>
      <c r="T1140" s="108">
        <f>SUM(M1145:M1146)</f>
        <v>0</v>
      </c>
      <c r="U1140" s="108">
        <f>SUM(L1147:L1148)</f>
        <v>0</v>
      </c>
      <c r="V1140" s="108">
        <f>SUM(M1147:M1148)</f>
        <v>0</v>
      </c>
      <c r="W1140" s="108">
        <f>O1140+Q1140+S1140+U1140</f>
        <v>300</v>
      </c>
      <c r="X1140" s="108">
        <f>P1140+R1140+T1140+V1140</f>
        <v>300</v>
      </c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</row>
    <row r="1141" spans="1:49" ht="15.75" customHeight="1" x14ac:dyDescent="0.25">
      <c r="A1141" s="109"/>
      <c r="B1141" s="119"/>
      <c r="C1141" s="144"/>
      <c r="D1141" s="114"/>
      <c r="E1141" s="143"/>
      <c r="F1141" s="109"/>
      <c r="G1141" s="121"/>
      <c r="H1141" s="99"/>
      <c r="I1141" s="99"/>
      <c r="J1141" s="12" t="s">
        <v>206</v>
      </c>
      <c r="K1141" s="13" t="s">
        <v>198</v>
      </c>
      <c r="L1141" s="14">
        <v>270</v>
      </c>
      <c r="M1141" s="14">
        <v>270</v>
      </c>
      <c r="N1141" s="12" t="s">
        <v>236</v>
      </c>
      <c r="O1141" s="108"/>
      <c r="P1141" s="108"/>
      <c r="Q1141" s="108"/>
      <c r="R1141" s="108"/>
      <c r="S1141" s="108"/>
      <c r="T1141" s="108"/>
      <c r="U1141" s="108"/>
      <c r="V1141" s="108"/>
      <c r="W1141" s="108"/>
      <c r="X1141" s="108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</row>
    <row r="1142" spans="1:49" ht="15.75" customHeight="1" x14ac:dyDescent="0.25">
      <c r="A1142" s="109"/>
      <c r="B1142" s="119"/>
      <c r="C1142" s="144"/>
      <c r="D1142" s="114"/>
      <c r="E1142" s="143"/>
      <c r="F1142" s="109"/>
      <c r="G1142" s="121"/>
      <c r="H1142" s="99"/>
      <c r="I1142" s="99"/>
      <c r="J1142" s="12" t="s">
        <v>205</v>
      </c>
      <c r="K1142" s="13" t="s">
        <v>160</v>
      </c>
      <c r="L1142" s="14">
        <v>30</v>
      </c>
      <c r="M1142" s="14">
        <v>30</v>
      </c>
      <c r="N1142" s="12" t="s">
        <v>236</v>
      </c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</row>
    <row r="1143" spans="1:49" ht="15.75" customHeight="1" x14ac:dyDescent="0.25">
      <c r="A1143" s="109"/>
      <c r="B1143" s="119"/>
      <c r="C1143" s="144"/>
      <c r="D1143" s="114"/>
      <c r="E1143" s="143"/>
      <c r="F1143" s="109"/>
      <c r="G1143" s="121"/>
      <c r="H1143" s="99"/>
      <c r="I1143" s="99" t="s">
        <v>19</v>
      </c>
      <c r="J1143" s="12"/>
      <c r="K1143" s="13"/>
      <c r="L1143" s="14"/>
      <c r="M1143" s="14"/>
      <c r="N1143" s="12"/>
      <c r="O1143" s="108"/>
      <c r="P1143" s="108"/>
      <c r="Q1143" s="108"/>
      <c r="R1143" s="108"/>
      <c r="S1143" s="108"/>
      <c r="T1143" s="108"/>
      <c r="U1143" s="108"/>
      <c r="V1143" s="108"/>
      <c r="W1143" s="108"/>
      <c r="X1143" s="108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</row>
    <row r="1144" spans="1:49" ht="15.75" customHeight="1" x14ac:dyDescent="0.25">
      <c r="A1144" s="109"/>
      <c r="B1144" s="119"/>
      <c r="C1144" s="144"/>
      <c r="D1144" s="114"/>
      <c r="E1144" s="143"/>
      <c r="F1144" s="109"/>
      <c r="G1144" s="121"/>
      <c r="H1144" s="99"/>
      <c r="I1144" s="99"/>
      <c r="J1144" s="12"/>
      <c r="K1144" s="13"/>
      <c r="L1144" s="14"/>
      <c r="M1144" s="14"/>
      <c r="N1144" s="12"/>
      <c r="O1144" s="108"/>
      <c r="P1144" s="108"/>
      <c r="Q1144" s="108"/>
      <c r="R1144" s="108"/>
      <c r="S1144" s="108"/>
      <c r="T1144" s="108"/>
      <c r="U1144" s="108"/>
      <c r="V1144" s="108"/>
      <c r="W1144" s="108"/>
      <c r="X1144" s="108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</row>
    <row r="1145" spans="1:49" ht="15.75" customHeight="1" x14ac:dyDescent="0.25">
      <c r="A1145" s="109"/>
      <c r="B1145" s="119"/>
      <c r="C1145" s="144"/>
      <c r="D1145" s="114"/>
      <c r="E1145" s="143"/>
      <c r="F1145" s="109"/>
      <c r="G1145" s="121"/>
      <c r="H1145" s="99"/>
      <c r="I1145" s="99" t="s">
        <v>10</v>
      </c>
      <c r="J1145" s="12"/>
      <c r="K1145" s="13"/>
      <c r="L1145" s="14"/>
      <c r="M1145" s="15"/>
      <c r="N1145" s="12"/>
      <c r="O1145" s="108"/>
      <c r="P1145" s="108"/>
      <c r="Q1145" s="108"/>
      <c r="R1145" s="108"/>
      <c r="S1145" s="108"/>
      <c r="T1145" s="108"/>
      <c r="U1145" s="108"/>
      <c r="V1145" s="108"/>
      <c r="W1145" s="108"/>
      <c r="X1145" s="108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</row>
    <row r="1146" spans="1:49" ht="15.75" customHeight="1" x14ac:dyDescent="0.25">
      <c r="A1146" s="109"/>
      <c r="B1146" s="119"/>
      <c r="C1146" s="144"/>
      <c r="D1146" s="114"/>
      <c r="E1146" s="143"/>
      <c r="F1146" s="109"/>
      <c r="G1146" s="121"/>
      <c r="H1146" s="99"/>
      <c r="I1146" s="99"/>
      <c r="J1146" s="12"/>
      <c r="K1146" s="13"/>
      <c r="L1146" s="14"/>
      <c r="M1146" s="14"/>
      <c r="N1146" s="13"/>
      <c r="O1146" s="108"/>
      <c r="P1146" s="108"/>
      <c r="Q1146" s="108"/>
      <c r="R1146" s="108"/>
      <c r="S1146" s="108"/>
      <c r="T1146" s="108"/>
      <c r="U1146" s="108"/>
      <c r="V1146" s="108"/>
      <c r="W1146" s="108"/>
      <c r="X1146" s="108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</row>
    <row r="1147" spans="1:49" ht="15.75" customHeight="1" x14ac:dyDescent="0.25">
      <c r="A1147" s="109"/>
      <c r="B1147" s="119"/>
      <c r="C1147" s="144"/>
      <c r="D1147" s="114"/>
      <c r="E1147" s="143"/>
      <c r="F1147" s="109"/>
      <c r="G1147" s="121"/>
      <c r="H1147" s="99"/>
      <c r="I1147" s="99" t="s">
        <v>20</v>
      </c>
      <c r="J1147" s="12"/>
      <c r="K1147" s="13"/>
      <c r="L1147" s="14"/>
      <c r="M1147" s="14"/>
      <c r="N1147" s="12"/>
      <c r="O1147" s="108"/>
      <c r="P1147" s="108"/>
      <c r="Q1147" s="108"/>
      <c r="R1147" s="108"/>
      <c r="S1147" s="108"/>
      <c r="T1147" s="108"/>
      <c r="U1147" s="108"/>
      <c r="V1147" s="108"/>
      <c r="W1147" s="108"/>
      <c r="X1147" s="108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</row>
    <row r="1148" spans="1:49" ht="15.75" customHeight="1" x14ac:dyDescent="0.25">
      <c r="A1148" s="109"/>
      <c r="B1148" s="119"/>
      <c r="C1148" s="144"/>
      <c r="D1148" s="115"/>
      <c r="E1148" s="143"/>
      <c r="F1148" s="109"/>
      <c r="G1148" s="121"/>
      <c r="H1148" s="99"/>
      <c r="I1148" s="99"/>
      <c r="J1148" s="12"/>
      <c r="K1148" s="12"/>
      <c r="L1148" s="15"/>
      <c r="M1148" s="14"/>
      <c r="N1148" s="12"/>
      <c r="O1148" s="108"/>
      <c r="P1148" s="108"/>
      <c r="Q1148" s="108"/>
      <c r="R1148" s="108"/>
      <c r="S1148" s="108"/>
      <c r="T1148" s="108"/>
      <c r="U1148" s="108"/>
      <c r="V1148" s="108"/>
      <c r="W1148" s="108"/>
      <c r="X1148" s="108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</row>
    <row r="1149" spans="1:49" ht="15.75" customHeight="1" x14ac:dyDescent="0.25">
      <c r="A1149" s="109" t="s">
        <v>1998</v>
      </c>
      <c r="B1149" s="119">
        <v>33600000</v>
      </c>
      <c r="C1149" s="144" t="s">
        <v>134</v>
      </c>
      <c r="D1149" s="113" t="s">
        <v>43</v>
      </c>
      <c r="E1149" s="143" t="s">
        <v>182</v>
      </c>
      <c r="F1149" s="109" t="s">
        <v>165</v>
      </c>
      <c r="G1149" s="121">
        <v>6425.86</v>
      </c>
      <c r="H1149" s="99" t="s">
        <v>85</v>
      </c>
      <c r="I1149" s="99" t="s">
        <v>8</v>
      </c>
      <c r="J1149" s="12"/>
      <c r="K1149" s="13"/>
      <c r="L1149" s="14"/>
      <c r="M1149" s="15"/>
      <c r="N1149" s="12"/>
      <c r="O1149" s="108">
        <f>SUM(L1149:L1151)</f>
        <v>6425.86</v>
      </c>
      <c r="P1149" s="108">
        <f>SUM(M1149:M1151)</f>
        <v>6425.86</v>
      </c>
      <c r="Q1149" s="108">
        <f>SUM(L1152:L1153)</f>
        <v>0</v>
      </c>
      <c r="R1149" s="108">
        <f>SUM(M1152:M1153)</f>
        <v>0</v>
      </c>
      <c r="S1149" s="108">
        <f>SUM(L1154:L1155)</f>
        <v>0</v>
      </c>
      <c r="T1149" s="108">
        <f>SUM(M1154:M1155)</f>
        <v>0</v>
      </c>
      <c r="U1149" s="108">
        <f>SUM(L1156:L1157)</f>
        <v>0</v>
      </c>
      <c r="V1149" s="108">
        <f>SUM(M1156:M1157)</f>
        <v>0</v>
      </c>
      <c r="W1149" s="108">
        <f>O1149+Q1149+S1149+U1149</f>
        <v>6425.86</v>
      </c>
      <c r="X1149" s="108">
        <f>P1149+R1149+T1149+V1149</f>
        <v>6425.86</v>
      </c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</row>
    <row r="1150" spans="1:49" ht="15.75" customHeight="1" x14ac:dyDescent="0.25">
      <c r="A1150" s="109"/>
      <c r="B1150" s="119"/>
      <c r="C1150" s="144"/>
      <c r="D1150" s="114"/>
      <c r="E1150" s="143"/>
      <c r="F1150" s="109"/>
      <c r="G1150" s="121"/>
      <c r="H1150" s="99"/>
      <c r="I1150" s="99"/>
      <c r="J1150" s="12" t="s">
        <v>204</v>
      </c>
      <c r="K1150" s="13" t="s">
        <v>161</v>
      </c>
      <c r="L1150" s="14">
        <v>1279.3599999999999</v>
      </c>
      <c r="M1150" s="14">
        <v>1279.3599999999999</v>
      </c>
      <c r="N1150" s="12" t="s">
        <v>236</v>
      </c>
      <c r="O1150" s="108"/>
      <c r="P1150" s="108"/>
      <c r="Q1150" s="108"/>
      <c r="R1150" s="108"/>
      <c r="S1150" s="108"/>
      <c r="T1150" s="108"/>
      <c r="U1150" s="108"/>
      <c r="V1150" s="108"/>
      <c r="W1150" s="108"/>
      <c r="X1150" s="108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</row>
    <row r="1151" spans="1:49" ht="15.75" customHeight="1" x14ac:dyDescent="0.25">
      <c r="A1151" s="109"/>
      <c r="B1151" s="119"/>
      <c r="C1151" s="144"/>
      <c r="D1151" s="114"/>
      <c r="E1151" s="143"/>
      <c r="F1151" s="109"/>
      <c r="G1151" s="121"/>
      <c r="H1151" s="99"/>
      <c r="I1151" s="99"/>
      <c r="J1151" s="12" t="s">
        <v>203</v>
      </c>
      <c r="K1151" s="13" t="s">
        <v>201</v>
      </c>
      <c r="L1151" s="14">
        <v>5146.5</v>
      </c>
      <c r="M1151" s="14">
        <v>5146.5</v>
      </c>
      <c r="N1151" s="12" t="s">
        <v>236</v>
      </c>
      <c r="O1151" s="108"/>
      <c r="P1151" s="108"/>
      <c r="Q1151" s="108"/>
      <c r="R1151" s="108"/>
      <c r="S1151" s="108"/>
      <c r="T1151" s="108"/>
      <c r="U1151" s="108"/>
      <c r="V1151" s="108"/>
      <c r="W1151" s="108"/>
      <c r="X1151" s="108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</row>
    <row r="1152" spans="1:49" ht="15.75" customHeight="1" x14ac:dyDescent="0.25">
      <c r="A1152" s="109"/>
      <c r="B1152" s="119"/>
      <c r="C1152" s="144"/>
      <c r="D1152" s="114"/>
      <c r="E1152" s="143"/>
      <c r="F1152" s="109"/>
      <c r="G1152" s="121"/>
      <c r="H1152" s="99"/>
      <c r="I1152" s="99" t="s">
        <v>19</v>
      </c>
      <c r="J1152" s="12"/>
      <c r="K1152" s="13"/>
      <c r="L1152" s="14"/>
      <c r="M1152" s="14"/>
      <c r="N1152" s="12"/>
      <c r="O1152" s="108"/>
      <c r="P1152" s="108"/>
      <c r="Q1152" s="108"/>
      <c r="R1152" s="108"/>
      <c r="S1152" s="108"/>
      <c r="T1152" s="108"/>
      <c r="U1152" s="108"/>
      <c r="V1152" s="108"/>
      <c r="W1152" s="108"/>
      <c r="X1152" s="108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</row>
    <row r="1153" spans="1:49" ht="15.75" customHeight="1" x14ac:dyDescent="0.25">
      <c r="A1153" s="109"/>
      <c r="B1153" s="119"/>
      <c r="C1153" s="144"/>
      <c r="D1153" s="114"/>
      <c r="E1153" s="143"/>
      <c r="F1153" s="109"/>
      <c r="G1153" s="121"/>
      <c r="H1153" s="99"/>
      <c r="I1153" s="99"/>
      <c r="J1153" s="12"/>
      <c r="K1153" s="13"/>
      <c r="L1153" s="14"/>
      <c r="M1153" s="14"/>
      <c r="N1153" s="12"/>
      <c r="O1153" s="108"/>
      <c r="P1153" s="108"/>
      <c r="Q1153" s="108"/>
      <c r="R1153" s="108"/>
      <c r="S1153" s="108"/>
      <c r="T1153" s="108"/>
      <c r="U1153" s="108"/>
      <c r="V1153" s="108"/>
      <c r="W1153" s="108"/>
      <c r="X1153" s="108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</row>
    <row r="1154" spans="1:49" ht="15.75" customHeight="1" x14ac:dyDescent="0.25">
      <c r="A1154" s="109"/>
      <c r="B1154" s="119"/>
      <c r="C1154" s="144"/>
      <c r="D1154" s="114"/>
      <c r="E1154" s="143"/>
      <c r="F1154" s="109"/>
      <c r="G1154" s="121"/>
      <c r="H1154" s="99"/>
      <c r="I1154" s="99" t="s">
        <v>10</v>
      </c>
      <c r="J1154" s="12"/>
      <c r="K1154" s="13"/>
      <c r="L1154" s="14"/>
      <c r="M1154" s="15"/>
      <c r="N1154" s="12"/>
      <c r="O1154" s="108"/>
      <c r="P1154" s="108"/>
      <c r="Q1154" s="108"/>
      <c r="R1154" s="108"/>
      <c r="S1154" s="108"/>
      <c r="T1154" s="108"/>
      <c r="U1154" s="108"/>
      <c r="V1154" s="108"/>
      <c r="W1154" s="108"/>
      <c r="X1154" s="108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</row>
    <row r="1155" spans="1:49" ht="15.75" customHeight="1" x14ac:dyDescent="0.25">
      <c r="A1155" s="109"/>
      <c r="B1155" s="119"/>
      <c r="C1155" s="144"/>
      <c r="D1155" s="114"/>
      <c r="E1155" s="143"/>
      <c r="F1155" s="109"/>
      <c r="G1155" s="121"/>
      <c r="H1155" s="99"/>
      <c r="I1155" s="99"/>
      <c r="J1155" s="12"/>
      <c r="K1155" s="13"/>
      <c r="L1155" s="14"/>
      <c r="M1155" s="14"/>
      <c r="N1155" s="13"/>
      <c r="O1155" s="108"/>
      <c r="P1155" s="108"/>
      <c r="Q1155" s="108"/>
      <c r="R1155" s="108"/>
      <c r="S1155" s="108"/>
      <c r="T1155" s="108"/>
      <c r="U1155" s="108"/>
      <c r="V1155" s="108"/>
      <c r="W1155" s="108"/>
      <c r="X1155" s="108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</row>
    <row r="1156" spans="1:49" ht="15.75" customHeight="1" x14ac:dyDescent="0.25">
      <c r="A1156" s="109"/>
      <c r="B1156" s="119"/>
      <c r="C1156" s="144"/>
      <c r="D1156" s="114"/>
      <c r="E1156" s="143"/>
      <c r="F1156" s="109"/>
      <c r="G1156" s="121"/>
      <c r="H1156" s="99"/>
      <c r="I1156" s="99" t="s">
        <v>20</v>
      </c>
      <c r="J1156" s="12"/>
      <c r="K1156" s="13"/>
      <c r="L1156" s="14"/>
      <c r="M1156" s="14"/>
      <c r="N1156" s="12"/>
      <c r="O1156" s="108"/>
      <c r="P1156" s="108"/>
      <c r="Q1156" s="108"/>
      <c r="R1156" s="108"/>
      <c r="S1156" s="108"/>
      <c r="T1156" s="108"/>
      <c r="U1156" s="108"/>
      <c r="V1156" s="108"/>
      <c r="W1156" s="108"/>
      <c r="X1156" s="108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</row>
    <row r="1157" spans="1:49" ht="15.75" customHeight="1" x14ac:dyDescent="0.25">
      <c r="A1157" s="109"/>
      <c r="B1157" s="119"/>
      <c r="C1157" s="144"/>
      <c r="D1157" s="115"/>
      <c r="E1157" s="143"/>
      <c r="F1157" s="109"/>
      <c r="G1157" s="121"/>
      <c r="H1157" s="99"/>
      <c r="I1157" s="99"/>
      <c r="J1157" s="12"/>
      <c r="K1157" s="12"/>
      <c r="L1157" s="15"/>
      <c r="M1157" s="14"/>
      <c r="N1157" s="12"/>
      <c r="O1157" s="108"/>
      <c r="P1157" s="108"/>
      <c r="Q1157" s="108"/>
      <c r="R1157" s="108"/>
      <c r="S1157" s="108"/>
      <c r="T1157" s="108"/>
      <c r="U1157" s="108"/>
      <c r="V1157" s="108"/>
      <c r="W1157" s="108"/>
      <c r="X1157" s="108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</row>
    <row r="1158" spans="1:49" ht="15.75" customHeight="1" x14ac:dyDescent="0.25">
      <c r="A1158" s="109" t="s">
        <v>1998</v>
      </c>
      <c r="B1158" s="119">
        <v>33600000</v>
      </c>
      <c r="C1158" s="144" t="s">
        <v>166</v>
      </c>
      <c r="D1158" s="113" t="s">
        <v>667</v>
      </c>
      <c r="E1158" s="143" t="s">
        <v>183</v>
      </c>
      <c r="F1158" s="109" t="s">
        <v>164</v>
      </c>
      <c r="G1158" s="121">
        <v>1800</v>
      </c>
      <c r="H1158" s="99" t="s">
        <v>163</v>
      </c>
      <c r="I1158" s="99" t="s">
        <v>199</v>
      </c>
      <c r="J1158" s="12"/>
      <c r="K1158" s="13"/>
      <c r="L1158" s="14"/>
      <c r="M1158" s="15"/>
      <c r="N1158" s="12"/>
      <c r="O1158" s="108">
        <f>SUM(L1158:L1159)</f>
        <v>1800</v>
      </c>
      <c r="P1158" s="108">
        <f>SUM(M1158:M1159)</f>
        <v>1800</v>
      </c>
      <c r="Q1158" s="108">
        <f>SUM(L1160:L1161)</f>
        <v>0</v>
      </c>
      <c r="R1158" s="108">
        <f>SUM(M1160:M1161)</f>
        <v>0</v>
      </c>
      <c r="S1158" s="108">
        <f>SUM(L1162:L1163)</f>
        <v>0</v>
      </c>
      <c r="T1158" s="108">
        <f>SUM(M1162:M1163)</f>
        <v>0</v>
      </c>
      <c r="U1158" s="108">
        <f>SUM(L1164:L1165)</f>
        <v>0</v>
      </c>
      <c r="V1158" s="108">
        <f>SUM(M1164:M1165)</f>
        <v>0</v>
      </c>
      <c r="W1158" s="108">
        <f>O1158+Q1158+S1158+U1158</f>
        <v>1800</v>
      </c>
      <c r="X1158" s="108">
        <f>P1158+R1158+T1158+V1158</f>
        <v>1800</v>
      </c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</row>
    <row r="1159" spans="1:49" ht="15.75" customHeight="1" x14ac:dyDescent="0.25">
      <c r="A1159" s="109"/>
      <c r="B1159" s="119"/>
      <c r="C1159" s="144"/>
      <c r="D1159" s="114"/>
      <c r="E1159" s="143"/>
      <c r="F1159" s="109"/>
      <c r="G1159" s="121"/>
      <c r="H1159" s="99"/>
      <c r="I1159" s="99"/>
      <c r="J1159" s="12" t="s">
        <v>179</v>
      </c>
      <c r="K1159" s="13" t="s">
        <v>78</v>
      </c>
      <c r="L1159" s="14">
        <v>1800</v>
      </c>
      <c r="M1159" s="14">
        <v>1800</v>
      </c>
      <c r="N1159" s="12" t="s">
        <v>198</v>
      </c>
      <c r="O1159" s="108"/>
      <c r="P1159" s="108"/>
      <c r="Q1159" s="108"/>
      <c r="R1159" s="108"/>
      <c r="S1159" s="108"/>
      <c r="T1159" s="108"/>
      <c r="U1159" s="108"/>
      <c r="V1159" s="108"/>
      <c r="W1159" s="108"/>
      <c r="X1159" s="108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</row>
    <row r="1160" spans="1:49" ht="15.75" customHeight="1" x14ac:dyDescent="0.25">
      <c r="A1160" s="109"/>
      <c r="B1160" s="119"/>
      <c r="C1160" s="144"/>
      <c r="D1160" s="114"/>
      <c r="E1160" s="143"/>
      <c r="F1160" s="109"/>
      <c r="G1160" s="121"/>
      <c r="H1160" s="99"/>
      <c r="I1160" s="99" t="s">
        <v>19</v>
      </c>
      <c r="J1160" s="12"/>
      <c r="K1160" s="13"/>
      <c r="L1160" s="14"/>
      <c r="M1160" s="14"/>
      <c r="N1160" s="12"/>
      <c r="O1160" s="108"/>
      <c r="P1160" s="108"/>
      <c r="Q1160" s="108"/>
      <c r="R1160" s="108"/>
      <c r="S1160" s="108"/>
      <c r="T1160" s="108"/>
      <c r="U1160" s="108"/>
      <c r="V1160" s="108"/>
      <c r="W1160" s="108"/>
      <c r="X1160" s="108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</row>
    <row r="1161" spans="1:49" ht="15.75" customHeight="1" x14ac:dyDescent="0.25">
      <c r="A1161" s="109"/>
      <c r="B1161" s="119"/>
      <c r="C1161" s="144"/>
      <c r="D1161" s="114"/>
      <c r="E1161" s="143"/>
      <c r="F1161" s="109"/>
      <c r="G1161" s="121"/>
      <c r="H1161" s="99"/>
      <c r="I1161" s="99"/>
      <c r="J1161" s="12"/>
      <c r="K1161" s="13"/>
      <c r="L1161" s="14"/>
      <c r="M1161" s="14"/>
      <c r="N1161" s="12"/>
      <c r="O1161" s="108"/>
      <c r="P1161" s="108"/>
      <c r="Q1161" s="108"/>
      <c r="R1161" s="108"/>
      <c r="S1161" s="108"/>
      <c r="T1161" s="108"/>
      <c r="U1161" s="108"/>
      <c r="V1161" s="108"/>
      <c r="W1161" s="108"/>
      <c r="X1161" s="108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</row>
    <row r="1162" spans="1:49" ht="15.75" customHeight="1" x14ac:dyDescent="0.25">
      <c r="A1162" s="109"/>
      <c r="B1162" s="119"/>
      <c r="C1162" s="144"/>
      <c r="D1162" s="114"/>
      <c r="E1162" s="143"/>
      <c r="F1162" s="109"/>
      <c r="G1162" s="121"/>
      <c r="H1162" s="99"/>
      <c r="I1162" s="99" t="s">
        <v>10</v>
      </c>
      <c r="J1162" s="12"/>
      <c r="K1162" s="13"/>
      <c r="L1162" s="14"/>
      <c r="M1162" s="15"/>
      <c r="N1162" s="12"/>
      <c r="O1162" s="108"/>
      <c r="P1162" s="108"/>
      <c r="Q1162" s="108"/>
      <c r="R1162" s="108"/>
      <c r="S1162" s="108"/>
      <c r="T1162" s="108"/>
      <c r="U1162" s="108"/>
      <c r="V1162" s="108"/>
      <c r="W1162" s="108"/>
      <c r="X1162" s="108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</row>
    <row r="1163" spans="1:49" ht="15.75" customHeight="1" x14ac:dyDescent="0.25">
      <c r="A1163" s="109"/>
      <c r="B1163" s="119"/>
      <c r="C1163" s="144"/>
      <c r="D1163" s="114"/>
      <c r="E1163" s="143"/>
      <c r="F1163" s="109"/>
      <c r="G1163" s="121"/>
      <c r="H1163" s="99"/>
      <c r="I1163" s="99"/>
      <c r="J1163" s="12"/>
      <c r="K1163" s="13"/>
      <c r="L1163" s="14"/>
      <c r="M1163" s="14"/>
      <c r="N1163" s="13"/>
      <c r="O1163" s="108"/>
      <c r="P1163" s="108"/>
      <c r="Q1163" s="108"/>
      <c r="R1163" s="108"/>
      <c r="S1163" s="108"/>
      <c r="T1163" s="108"/>
      <c r="U1163" s="108"/>
      <c r="V1163" s="108"/>
      <c r="W1163" s="108"/>
      <c r="X1163" s="108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</row>
    <row r="1164" spans="1:49" ht="15.75" customHeight="1" x14ac:dyDescent="0.25">
      <c r="A1164" s="109"/>
      <c r="B1164" s="119"/>
      <c r="C1164" s="144"/>
      <c r="D1164" s="114"/>
      <c r="E1164" s="143"/>
      <c r="F1164" s="109"/>
      <c r="G1164" s="121"/>
      <c r="H1164" s="99"/>
      <c r="I1164" s="99" t="s">
        <v>20</v>
      </c>
      <c r="J1164" s="12"/>
      <c r="K1164" s="13"/>
      <c r="L1164" s="14"/>
      <c r="M1164" s="14"/>
      <c r="N1164" s="12"/>
      <c r="O1164" s="108"/>
      <c r="P1164" s="108"/>
      <c r="Q1164" s="108"/>
      <c r="R1164" s="108"/>
      <c r="S1164" s="108"/>
      <c r="T1164" s="108"/>
      <c r="U1164" s="108"/>
      <c r="V1164" s="108"/>
      <c r="W1164" s="108"/>
      <c r="X1164" s="108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</row>
    <row r="1165" spans="1:49" ht="15.75" customHeight="1" x14ac:dyDescent="0.25">
      <c r="A1165" s="109"/>
      <c r="B1165" s="119"/>
      <c r="C1165" s="144"/>
      <c r="D1165" s="115"/>
      <c r="E1165" s="143"/>
      <c r="F1165" s="109"/>
      <c r="G1165" s="121"/>
      <c r="H1165" s="99"/>
      <c r="I1165" s="99"/>
      <c r="J1165" s="12"/>
      <c r="K1165" s="12"/>
      <c r="L1165" s="15"/>
      <c r="M1165" s="14"/>
      <c r="N1165" s="12"/>
      <c r="O1165" s="108"/>
      <c r="P1165" s="108"/>
      <c r="Q1165" s="108"/>
      <c r="R1165" s="108"/>
      <c r="S1165" s="108"/>
      <c r="T1165" s="108"/>
      <c r="U1165" s="108"/>
      <c r="V1165" s="108"/>
      <c r="W1165" s="108"/>
      <c r="X1165" s="108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</row>
    <row r="1166" spans="1:49" ht="15.75" customHeight="1" x14ac:dyDescent="0.25">
      <c r="A1166" s="109" t="s">
        <v>1998</v>
      </c>
      <c r="B1166" s="119">
        <v>33600000</v>
      </c>
      <c r="C1166" s="144" t="s">
        <v>143</v>
      </c>
      <c r="D1166" s="113" t="s">
        <v>170</v>
      </c>
      <c r="E1166" s="143" t="s">
        <v>144</v>
      </c>
      <c r="F1166" s="109" t="s">
        <v>142</v>
      </c>
      <c r="G1166" s="121">
        <v>3264</v>
      </c>
      <c r="H1166" s="99" t="s">
        <v>180</v>
      </c>
      <c r="I1166" s="99" t="s">
        <v>8</v>
      </c>
      <c r="J1166" s="12"/>
      <c r="K1166" s="13"/>
      <c r="L1166" s="14"/>
      <c r="M1166" s="15"/>
      <c r="N1166" s="12"/>
      <c r="O1166" s="108">
        <f>SUM(L1166:L1167)</f>
        <v>3264</v>
      </c>
      <c r="P1166" s="108">
        <f>SUM(M1166:M1167)</f>
        <v>3264</v>
      </c>
      <c r="Q1166" s="108">
        <f>SUM(L1168:L1169)</f>
        <v>0</v>
      </c>
      <c r="R1166" s="108">
        <f>SUM(M1168:M1169)</f>
        <v>0</v>
      </c>
      <c r="S1166" s="108">
        <f>SUM(L1170:L1171)</f>
        <v>0</v>
      </c>
      <c r="T1166" s="108">
        <f>SUM(M1170:M1171)</f>
        <v>0</v>
      </c>
      <c r="U1166" s="108">
        <f>SUM(L1172:L1173)</f>
        <v>0</v>
      </c>
      <c r="V1166" s="108">
        <f>SUM(M1172:M1173)</f>
        <v>0</v>
      </c>
      <c r="W1166" s="108">
        <f>O1166+Q1166+S1166+U1166</f>
        <v>3264</v>
      </c>
      <c r="X1166" s="108">
        <f>P1166+R1166+T1166+V1166</f>
        <v>3264</v>
      </c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</row>
    <row r="1167" spans="1:49" ht="15.75" customHeight="1" x14ac:dyDescent="0.25">
      <c r="A1167" s="109"/>
      <c r="B1167" s="119"/>
      <c r="C1167" s="144"/>
      <c r="D1167" s="114"/>
      <c r="E1167" s="143"/>
      <c r="F1167" s="109"/>
      <c r="G1167" s="121"/>
      <c r="H1167" s="99"/>
      <c r="I1167" s="99"/>
      <c r="J1167" s="12" t="s">
        <v>177</v>
      </c>
      <c r="K1167" s="13" t="s">
        <v>151</v>
      </c>
      <c r="L1167" s="14">
        <v>3264</v>
      </c>
      <c r="M1167" s="14">
        <v>3264</v>
      </c>
      <c r="N1167" s="12" t="s">
        <v>194</v>
      </c>
      <c r="O1167" s="108"/>
      <c r="P1167" s="108"/>
      <c r="Q1167" s="108"/>
      <c r="R1167" s="108"/>
      <c r="S1167" s="108"/>
      <c r="T1167" s="108"/>
      <c r="U1167" s="108"/>
      <c r="V1167" s="108"/>
      <c r="W1167" s="108"/>
      <c r="X1167" s="108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</row>
    <row r="1168" spans="1:49" ht="15.75" customHeight="1" x14ac:dyDescent="0.25">
      <c r="A1168" s="109"/>
      <c r="B1168" s="119"/>
      <c r="C1168" s="144"/>
      <c r="D1168" s="114"/>
      <c r="E1168" s="143"/>
      <c r="F1168" s="109"/>
      <c r="G1168" s="121"/>
      <c r="H1168" s="99"/>
      <c r="I1168" s="99" t="s">
        <v>19</v>
      </c>
      <c r="J1168" s="12"/>
      <c r="K1168" s="13"/>
      <c r="L1168" s="14"/>
      <c r="M1168" s="14"/>
      <c r="N1168" s="12"/>
      <c r="O1168" s="108"/>
      <c r="P1168" s="108"/>
      <c r="Q1168" s="108"/>
      <c r="R1168" s="108"/>
      <c r="S1168" s="108"/>
      <c r="T1168" s="108"/>
      <c r="U1168" s="108"/>
      <c r="V1168" s="108"/>
      <c r="W1168" s="108"/>
      <c r="X1168" s="108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</row>
    <row r="1169" spans="1:49" ht="15.75" customHeight="1" x14ac:dyDescent="0.25">
      <c r="A1169" s="109"/>
      <c r="B1169" s="119"/>
      <c r="C1169" s="144"/>
      <c r="D1169" s="114"/>
      <c r="E1169" s="143"/>
      <c r="F1169" s="109"/>
      <c r="G1169" s="121"/>
      <c r="H1169" s="99"/>
      <c r="I1169" s="99"/>
      <c r="J1169" s="12"/>
      <c r="K1169" s="13"/>
      <c r="L1169" s="14"/>
      <c r="M1169" s="14"/>
      <c r="N1169" s="12"/>
      <c r="O1169" s="108"/>
      <c r="P1169" s="108"/>
      <c r="Q1169" s="108"/>
      <c r="R1169" s="108"/>
      <c r="S1169" s="108"/>
      <c r="T1169" s="108"/>
      <c r="U1169" s="108"/>
      <c r="V1169" s="108"/>
      <c r="W1169" s="108"/>
      <c r="X1169" s="108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</row>
    <row r="1170" spans="1:49" ht="15.75" customHeight="1" x14ac:dyDescent="0.25">
      <c r="A1170" s="109"/>
      <c r="B1170" s="119"/>
      <c r="C1170" s="144"/>
      <c r="D1170" s="114"/>
      <c r="E1170" s="143"/>
      <c r="F1170" s="109"/>
      <c r="G1170" s="121"/>
      <c r="H1170" s="99"/>
      <c r="I1170" s="99" t="s">
        <v>10</v>
      </c>
      <c r="J1170" s="12"/>
      <c r="K1170" s="13"/>
      <c r="L1170" s="14"/>
      <c r="M1170" s="15"/>
      <c r="N1170" s="12"/>
      <c r="O1170" s="108"/>
      <c r="P1170" s="108"/>
      <c r="Q1170" s="108"/>
      <c r="R1170" s="108"/>
      <c r="S1170" s="108"/>
      <c r="T1170" s="108"/>
      <c r="U1170" s="108"/>
      <c r="V1170" s="108"/>
      <c r="W1170" s="108"/>
      <c r="X1170" s="108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</row>
    <row r="1171" spans="1:49" ht="15.75" customHeight="1" x14ac:dyDescent="0.25">
      <c r="A1171" s="109"/>
      <c r="B1171" s="119"/>
      <c r="C1171" s="144"/>
      <c r="D1171" s="114"/>
      <c r="E1171" s="143"/>
      <c r="F1171" s="109"/>
      <c r="G1171" s="121"/>
      <c r="H1171" s="99"/>
      <c r="I1171" s="99"/>
      <c r="J1171" s="12"/>
      <c r="K1171" s="13"/>
      <c r="L1171" s="14"/>
      <c r="M1171" s="14"/>
      <c r="N1171" s="13"/>
      <c r="O1171" s="108"/>
      <c r="P1171" s="108"/>
      <c r="Q1171" s="108"/>
      <c r="R1171" s="108"/>
      <c r="S1171" s="108"/>
      <c r="T1171" s="108"/>
      <c r="U1171" s="108"/>
      <c r="V1171" s="108"/>
      <c r="W1171" s="108"/>
      <c r="X1171" s="108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</row>
    <row r="1172" spans="1:49" ht="15.75" customHeight="1" x14ac:dyDescent="0.25">
      <c r="A1172" s="109"/>
      <c r="B1172" s="119"/>
      <c r="C1172" s="144"/>
      <c r="D1172" s="114"/>
      <c r="E1172" s="143"/>
      <c r="F1172" s="109"/>
      <c r="G1172" s="121"/>
      <c r="H1172" s="99"/>
      <c r="I1172" s="99" t="s">
        <v>20</v>
      </c>
      <c r="J1172" s="12"/>
      <c r="K1172" s="13"/>
      <c r="L1172" s="14"/>
      <c r="M1172" s="14"/>
      <c r="N1172" s="12"/>
      <c r="O1172" s="108"/>
      <c r="P1172" s="108"/>
      <c r="Q1172" s="108"/>
      <c r="R1172" s="108"/>
      <c r="S1172" s="108"/>
      <c r="T1172" s="108"/>
      <c r="U1172" s="108"/>
      <c r="V1172" s="108"/>
      <c r="W1172" s="108"/>
      <c r="X1172" s="108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</row>
    <row r="1173" spans="1:49" ht="15.75" customHeight="1" x14ac:dyDescent="0.25">
      <c r="A1173" s="109"/>
      <c r="B1173" s="119"/>
      <c r="C1173" s="144"/>
      <c r="D1173" s="115"/>
      <c r="E1173" s="143"/>
      <c r="F1173" s="109"/>
      <c r="G1173" s="121"/>
      <c r="H1173" s="99"/>
      <c r="I1173" s="99"/>
      <c r="J1173" s="12"/>
      <c r="K1173" s="12"/>
      <c r="L1173" s="15"/>
      <c r="M1173" s="14"/>
      <c r="N1173" s="12"/>
      <c r="O1173" s="108"/>
      <c r="P1173" s="108"/>
      <c r="Q1173" s="108"/>
      <c r="R1173" s="108"/>
      <c r="S1173" s="108"/>
      <c r="T1173" s="108"/>
      <c r="U1173" s="108"/>
      <c r="V1173" s="108"/>
      <c r="W1173" s="108"/>
      <c r="X1173" s="108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</row>
    <row r="1174" spans="1:49" ht="15.75" customHeight="1" x14ac:dyDescent="0.25">
      <c r="A1174" s="109" t="s">
        <v>1998</v>
      </c>
      <c r="B1174" s="119">
        <v>33600000</v>
      </c>
      <c r="C1174" s="144" t="s">
        <v>135</v>
      </c>
      <c r="D1174" s="113" t="s">
        <v>170</v>
      </c>
      <c r="E1174" s="143" t="s">
        <v>140</v>
      </c>
      <c r="F1174" s="109" t="s">
        <v>138</v>
      </c>
      <c r="G1174" s="121">
        <v>2284.58</v>
      </c>
      <c r="H1174" s="99" t="s">
        <v>96</v>
      </c>
      <c r="I1174" s="99" t="s">
        <v>8</v>
      </c>
      <c r="J1174" s="12"/>
      <c r="K1174" s="13"/>
      <c r="L1174" s="14"/>
      <c r="M1174" s="15"/>
      <c r="N1174" s="12"/>
      <c r="O1174" s="108">
        <f>SUM(L1174:L1176)</f>
        <v>2284.58</v>
      </c>
      <c r="P1174" s="108">
        <f>SUM(M1174:M1176)</f>
        <v>2284.58</v>
      </c>
      <c r="Q1174" s="108">
        <f>SUM(L1177:L1178)</f>
        <v>0</v>
      </c>
      <c r="R1174" s="108">
        <f>SUM(M1177:M1178)</f>
        <v>0</v>
      </c>
      <c r="S1174" s="108">
        <f>SUM(L1179:L1180)</f>
        <v>0</v>
      </c>
      <c r="T1174" s="108">
        <f>SUM(M1179:M1180)</f>
        <v>0</v>
      </c>
      <c r="U1174" s="108">
        <f>SUM(L1181:L1182)</f>
        <v>0</v>
      </c>
      <c r="V1174" s="108">
        <f>SUM(M1181:M1182)</f>
        <v>0</v>
      </c>
      <c r="W1174" s="108">
        <f>O1174+Q1174+S1174+U1174</f>
        <v>2284.58</v>
      </c>
      <c r="X1174" s="108">
        <f>P1174+R1174+T1174+V1174</f>
        <v>2284.58</v>
      </c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</row>
    <row r="1175" spans="1:49" ht="15.75" customHeight="1" x14ac:dyDescent="0.25">
      <c r="A1175" s="109"/>
      <c r="B1175" s="119"/>
      <c r="C1175" s="144"/>
      <c r="D1175" s="114"/>
      <c r="E1175" s="143"/>
      <c r="F1175" s="109"/>
      <c r="G1175" s="121"/>
      <c r="H1175" s="99"/>
      <c r="I1175" s="99"/>
      <c r="J1175" s="12" t="s">
        <v>208</v>
      </c>
      <c r="K1175" s="13" t="s">
        <v>131</v>
      </c>
      <c r="L1175" s="14">
        <v>405</v>
      </c>
      <c r="M1175" s="14">
        <v>405</v>
      </c>
      <c r="N1175" s="12" t="s">
        <v>197</v>
      </c>
      <c r="O1175" s="108"/>
      <c r="P1175" s="108"/>
      <c r="Q1175" s="108"/>
      <c r="R1175" s="108"/>
      <c r="S1175" s="108"/>
      <c r="T1175" s="108"/>
      <c r="U1175" s="108"/>
      <c r="V1175" s="108"/>
      <c r="W1175" s="108"/>
      <c r="X1175" s="108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</row>
    <row r="1176" spans="1:49" ht="15.75" customHeight="1" x14ac:dyDescent="0.25">
      <c r="A1176" s="109"/>
      <c r="B1176" s="119"/>
      <c r="C1176" s="144"/>
      <c r="D1176" s="114"/>
      <c r="E1176" s="143"/>
      <c r="F1176" s="109"/>
      <c r="G1176" s="121"/>
      <c r="H1176" s="99"/>
      <c r="I1176" s="99"/>
      <c r="J1176" s="12" t="s">
        <v>176</v>
      </c>
      <c r="K1176" s="13" t="s">
        <v>106</v>
      </c>
      <c r="L1176" s="14">
        <v>1879.58</v>
      </c>
      <c r="M1176" s="15">
        <v>1879.58</v>
      </c>
      <c r="N1176" s="12" t="s">
        <v>194</v>
      </c>
      <c r="O1176" s="108"/>
      <c r="P1176" s="108"/>
      <c r="Q1176" s="108"/>
      <c r="R1176" s="108"/>
      <c r="S1176" s="108"/>
      <c r="T1176" s="108"/>
      <c r="U1176" s="108"/>
      <c r="V1176" s="108"/>
      <c r="W1176" s="108"/>
      <c r="X1176" s="108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</row>
    <row r="1177" spans="1:49" ht="15.75" customHeight="1" x14ac:dyDescent="0.25">
      <c r="A1177" s="109"/>
      <c r="B1177" s="119"/>
      <c r="C1177" s="144"/>
      <c r="D1177" s="114"/>
      <c r="E1177" s="143"/>
      <c r="F1177" s="109"/>
      <c r="G1177" s="121"/>
      <c r="H1177" s="99"/>
      <c r="I1177" s="99" t="s">
        <v>19</v>
      </c>
      <c r="J1177" s="12"/>
      <c r="K1177" s="13"/>
      <c r="L1177" s="14"/>
      <c r="M1177" s="14"/>
      <c r="N1177" s="12"/>
      <c r="O1177" s="108"/>
      <c r="P1177" s="108"/>
      <c r="Q1177" s="108"/>
      <c r="R1177" s="108"/>
      <c r="S1177" s="108"/>
      <c r="T1177" s="108"/>
      <c r="U1177" s="108"/>
      <c r="V1177" s="108"/>
      <c r="W1177" s="108"/>
      <c r="X1177" s="108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</row>
    <row r="1178" spans="1:49" ht="15.75" customHeight="1" x14ac:dyDescent="0.25">
      <c r="A1178" s="109"/>
      <c r="B1178" s="119"/>
      <c r="C1178" s="144"/>
      <c r="D1178" s="114"/>
      <c r="E1178" s="143"/>
      <c r="F1178" s="109"/>
      <c r="G1178" s="121"/>
      <c r="H1178" s="99"/>
      <c r="I1178" s="99"/>
      <c r="J1178" s="12"/>
      <c r="K1178" s="13"/>
      <c r="L1178" s="14"/>
      <c r="M1178" s="14"/>
      <c r="N1178" s="12"/>
      <c r="O1178" s="108"/>
      <c r="P1178" s="108"/>
      <c r="Q1178" s="108"/>
      <c r="R1178" s="108"/>
      <c r="S1178" s="108"/>
      <c r="T1178" s="108"/>
      <c r="U1178" s="108"/>
      <c r="V1178" s="108"/>
      <c r="W1178" s="108"/>
      <c r="X1178" s="108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</row>
    <row r="1179" spans="1:49" ht="15.75" customHeight="1" x14ac:dyDescent="0.25">
      <c r="A1179" s="109"/>
      <c r="B1179" s="119"/>
      <c r="C1179" s="144"/>
      <c r="D1179" s="114"/>
      <c r="E1179" s="143"/>
      <c r="F1179" s="109"/>
      <c r="G1179" s="121"/>
      <c r="H1179" s="99"/>
      <c r="I1179" s="99" t="s">
        <v>10</v>
      </c>
      <c r="J1179" s="12"/>
      <c r="K1179" s="13"/>
      <c r="L1179" s="14"/>
      <c r="M1179" s="15"/>
      <c r="N1179" s="12"/>
      <c r="O1179" s="108"/>
      <c r="P1179" s="108"/>
      <c r="Q1179" s="108"/>
      <c r="R1179" s="108"/>
      <c r="S1179" s="108"/>
      <c r="T1179" s="108"/>
      <c r="U1179" s="108"/>
      <c r="V1179" s="108"/>
      <c r="W1179" s="108"/>
      <c r="X1179" s="108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</row>
    <row r="1180" spans="1:49" ht="15.75" customHeight="1" x14ac:dyDescent="0.25">
      <c r="A1180" s="109"/>
      <c r="B1180" s="119"/>
      <c r="C1180" s="144"/>
      <c r="D1180" s="114"/>
      <c r="E1180" s="143"/>
      <c r="F1180" s="109"/>
      <c r="G1180" s="121"/>
      <c r="H1180" s="99"/>
      <c r="I1180" s="99"/>
      <c r="J1180" s="12"/>
      <c r="K1180" s="13"/>
      <c r="L1180" s="14"/>
      <c r="M1180" s="14"/>
      <c r="N1180" s="13"/>
      <c r="O1180" s="108"/>
      <c r="P1180" s="108"/>
      <c r="Q1180" s="108"/>
      <c r="R1180" s="108"/>
      <c r="S1180" s="108"/>
      <c r="T1180" s="108"/>
      <c r="U1180" s="108"/>
      <c r="V1180" s="108"/>
      <c r="W1180" s="108"/>
      <c r="X1180" s="108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</row>
    <row r="1181" spans="1:49" ht="15.75" customHeight="1" x14ac:dyDescent="0.25">
      <c r="A1181" s="109"/>
      <c r="B1181" s="119"/>
      <c r="C1181" s="144"/>
      <c r="D1181" s="114"/>
      <c r="E1181" s="143"/>
      <c r="F1181" s="109"/>
      <c r="G1181" s="121"/>
      <c r="H1181" s="99"/>
      <c r="I1181" s="99" t="s">
        <v>20</v>
      </c>
      <c r="J1181" s="12"/>
      <c r="K1181" s="13"/>
      <c r="L1181" s="14"/>
      <c r="M1181" s="14"/>
      <c r="N1181" s="12"/>
      <c r="O1181" s="108"/>
      <c r="P1181" s="108"/>
      <c r="Q1181" s="108"/>
      <c r="R1181" s="108"/>
      <c r="S1181" s="108"/>
      <c r="T1181" s="108"/>
      <c r="U1181" s="108"/>
      <c r="V1181" s="108"/>
      <c r="W1181" s="108"/>
      <c r="X1181" s="108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</row>
    <row r="1182" spans="1:49" ht="15.75" customHeight="1" x14ac:dyDescent="0.25">
      <c r="A1182" s="109"/>
      <c r="B1182" s="119"/>
      <c r="C1182" s="144"/>
      <c r="D1182" s="115"/>
      <c r="E1182" s="143"/>
      <c r="F1182" s="109"/>
      <c r="G1182" s="121"/>
      <c r="H1182" s="99"/>
      <c r="I1182" s="99"/>
      <c r="J1182" s="12"/>
      <c r="K1182" s="12"/>
      <c r="L1182" s="15"/>
      <c r="M1182" s="14"/>
      <c r="N1182" s="12"/>
      <c r="O1182" s="108"/>
      <c r="P1182" s="108"/>
      <c r="Q1182" s="108"/>
      <c r="R1182" s="108"/>
      <c r="S1182" s="108"/>
      <c r="T1182" s="108"/>
      <c r="U1182" s="108"/>
      <c r="V1182" s="108"/>
      <c r="W1182" s="108"/>
      <c r="X1182" s="108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</row>
    <row r="1183" spans="1:49" ht="15.75" customHeight="1" x14ac:dyDescent="0.25">
      <c r="A1183" s="109" t="s">
        <v>1998</v>
      </c>
      <c r="B1183" s="119">
        <v>33600000</v>
      </c>
      <c r="C1183" s="144" t="s">
        <v>134</v>
      </c>
      <c r="D1183" s="113" t="s">
        <v>170</v>
      </c>
      <c r="E1183" s="143" t="s">
        <v>147</v>
      </c>
      <c r="F1183" s="109" t="s">
        <v>137</v>
      </c>
      <c r="G1183" s="121">
        <v>2139.9</v>
      </c>
      <c r="H1183" s="99" t="s">
        <v>96</v>
      </c>
      <c r="I1183" s="99" t="s">
        <v>8</v>
      </c>
      <c r="J1183" s="12"/>
      <c r="K1183" s="13"/>
      <c r="L1183" s="14"/>
      <c r="M1183" s="15"/>
      <c r="N1183" s="12"/>
      <c r="O1183" s="108">
        <f>SUM(L1183:L1185)</f>
        <v>2139.9</v>
      </c>
      <c r="P1183" s="108">
        <f>SUM(M1183:M1185)</f>
        <v>2139.9</v>
      </c>
      <c r="Q1183" s="108">
        <f>SUM(L1186:L1187)</f>
        <v>0</v>
      </c>
      <c r="R1183" s="108">
        <f>SUM(M1186:M1187)</f>
        <v>0</v>
      </c>
      <c r="S1183" s="108">
        <f>SUM(L1188:L1189)</f>
        <v>0</v>
      </c>
      <c r="T1183" s="108">
        <f>SUM(M1188:M1189)</f>
        <v>0</v>
      </c>
      <c r="U1183" s="108">
        <f>SUM(L1190:L1191)</f>
        <v>0</v>
      </c>
      <c r="V1183" s="108">
        <f>SUM(M1190:M1191)</f>
        <v>0</v>
      </c>
      <c r="W1183" s="108">
        <f>O1183+Q1183+S1183+U1183</f>
        <v>2139.9</v>
      </c>
      <c r="X1183" s="108">
        <f>P1183+R1183+T1183+V1183</f>
        <v>2139.9</v>
      </c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</row>
    <row r="1184" spans="1:49" ht="15.75" customHeight="1" x14ac:dyDescent="0.25">
      <c r="A1184" s="109"/>
      <c r="B1184" s="119"/>
      <c r="C1184" s="144"/>
      <c r="D1184" s="114"/>
      <c r="E1184" s="143"/>
      <c r="F1184" s="109"/>
      <c r="G1184" s="121"/>
      <c r="H1184" s="99"/>
      <c r="I1184" s="99"/>
      <c r="J1184" s="12" t="s">
        <v>175</v>
      </c>
      <c r="K1184" s="13" t="s">
        <v>174</v>
      </c>
      <c r="L1184" s="14">
        <v>1560</v>
      </c>
      <c r="M1184" s="14">
        <v>1560</v>
      </c>
      <c r="N1184" s="12" t="s">
        <v>194</v>
      </c>
      <c r="O1184" s="108"/>
      <c r="P1184" s="108"/>
      <c r="Q1184" s="108"/>
      <c r="R1184" s="108"/>
      <c r="S1184" s="108"/>
      <c r="T1184" s="108"/>
      <c r="U1184" s="108"/>
      <c r="V1184" s="108"/>
      <c r="W1184" s="108"/>
      <c r="X1184" s="108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</row>
    <row r="1185" spans="1:49" ht="15.75" customHeight="1" x14ac:dyDescent="0.25">
      <c r="A1185" s="109"/>
      <c r="B1185" s="119"/>
      <c r="C1185" s="144"/>
      <c r="D1185" s="114"/>
      <c r="E1185" s="143"/>
      <c r="F1185" s="109"/>
      <c r="G1185" s="121"/>
      <c r="H1185" s="99"/>
      <c r="I1185" s="99"/>
      <c r="J1185" s="12" t="s">
        <v>173</v>
      </c>
      <c r="K1185" s="13" t="s">
        <v>106</v>
      </c>
      <c r="L1185" s="14">
        <v>579.9</v>
      </c>
      <c r="M1185" s="14">
        <v>579.9</v>
      </c>
      <c r="N1185" s="12" t="s">
        <v>194</v>
      </c>
      <c r="O1185" s="108"/>
      <c r="P1185" s="108"/>
      <c r="Q1185" s="108"/>
      <c r="R1185" s="108"/>
      <c r="S1185" s="108"/>
      <c r="T1185" s="108"/>
      <c r="U1185" s="108"/>
      <c r="V1185" s="108"/>
      <c r="W1185" s="108"/>
      <c r="X1185" s="108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</row>
    <row r="1186" spans="1:49" ht="15.75" customHeight="1" x14ac:dyDescent="0.25">
      <c r="A1186" s="109"/>
      <c r="B1186" s="119"/>
      <c r="C1186" s="144"/>
      <c r="D1186" s="114"/>
      <c r="E1186" s="143"/>
      <c r="F1186" s="109"/>
      <c r="G1186" s="121"/>
      <c r="H1186" s="99"/>
      <c r="I1186" s="99" t="s">
        <v>19</v>
      </c>
      <c r="J1186" s="12"/>
      <c r="K1186" s="13"/>
      <c r="L1186" s="14"/>
      <c r="M1186" s="14"/>
      <c r="N1186" s="12"/>
      <c r="O1186" s="108"/>
      <c r="P1186" s="108"/>
      <c r="Q1186" s="108"/>
      <c r="R1186" s="108"/>
      <c r="S1186" s="108"/>
      <c r="T1186" s="108"/>
      <c r="U1186" s="108"/>
      <c r="V1186" s="108"/>
      <c r="W1186" s="108"/>
      <c r="X1186" s="108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</row>
    <row r="1187" spans="1:49" ht="15.75" customHeight="1" x14ac:dyDescent="0.25">
      <c r="A1187" s="109"/>
      <c r="B1187" s="119"/>
      <c r="C1187" s="144"/>
      <c r="D1187" s="114"/>
      <c r="E1187" s="143"/>
      <c r="F1187" s="109"/>
      <c r="G1187" s="121"/>
      <c r="H1187" s="99"/>
      <c r="I1187" s="99"/>
      <c r="J1187" s="12"/>
      <c r="K1187" s="13"/>
      <c r="L1187" s="14"/>
      <c r="M1187" s="14"/>
      <c r="N1187" s="12"/>
      <c r="O1187" s="108"/>
      <c r="P1187" s="108"/>
      <c r="Q1187" s="108"/>
      <c r="R1187" s="108"/>
      <c r="S1187" s="108"/>
      <c r="T1187" s="108"/>
      <c r="U1187" s="108"/>
      <c r="V1187" s="108"/>
      <c r="W1187" s="108"/>
      <c r="X1187" s="108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</row>
    <row r="1188" spans="1:49" ht="15.75" customHeight="1" x14ac:dyDescent="0.25">
      <c r="A1188" s="109"/>
      <c r="B1188" s="119"/>
      <c r="C1188" s="144"/>
      <c r="D1188" s="114"/>
      <c r="E1188" s="143"/>
      <c r="F1188" s="109"/>
      <c r="G1188" s="121"/>
      <c r="H1188" s="99"/>
      <c r="I1188" s="99" t="s">
        <v>10</v>
      </c>
      <c r="J1188" s="12"/>
      <c r="K1188" s="13"/>
      <c r="L1188" s="14"/>
      <c r="M1188" s="15"/>
      <c r="N1188" s="12"/>
      <c r="O1188" s="108"/>
      <c r="P1188" s="108"/>
      <c r="Q1188" s="108"/>
      <c r="R1188" s="108"/>
      <c r="S1188" s="108"/>
      <c r="T1188" s="108"/>
      <c r="U1188" s="108"/>
      <c r="V1188" s="108"/>
      <c r="W1188" s="108"/>
      <c r="X1188" s="108"/>
      <c r="AM1188" s="16"/>
      <c r="AN1188" s="16"/>
      <c r="AO1188" s="16"/>
      <c r="AP1188" s="16"/>
      <c r="AQ1188" s="16"/>
      <c r="AR1188" s="16"/>
      <c r="AS1188" s="16"/>
      <c r="AT1188" s="16"/>
      <c r="AU1188" s="16"/>
      <c r="AV1188" s="16"/>
      <c r="AW1188" s="16"/>
    </row>
    <row r="1189" spans="1:49" ht="15.75" customHeight="1" x14ac:dyDescent="0.25">
      <c r="A1189" s="109"/>
      <c r="B1189" s="119"/>
      <c r="C1189" s="144"/>
      <c r="D1189" s="114"/>
      <c r="E1189" s="143"/>
      <c r="F1189" s="109"/>
      <c r="G1189" s="121"/>
      <c r="H1189" s="99"/>
      <c r="I1189" s="99"/>
      <c r="J1189" s="12"/>
      <c r="K1189" s="13"/>
      <c r="L1189" s="14"/>
      <c r="M1189" s="14"/>
      <c r="N1189" s="13"/>
      <c r="O1189" s="108"/>
      <c r="P1189" s="108"/>
      <c r="Q1189" s="108"/>
      <c r="R1189" s="108"/>
      <c r="S1189" s="108"/>
      <c r="T1189" s="108"/>
      <c r="U1189" s="108"/>
      <c r="V1189" s="108"/>
      <c r="W1189" s="108"/>
      <c r="X1189" s="108"/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</row>
    <row r="1190" spans="1:49" ht="15.75" customHeight="1" x14ac:dyDescent="0.25">
      <c r="A1190" s="109"/>
      <c r="B1190" s="119"/>
      <c r="C1190" s="144"/>
      <c r="D1190" s="114"/>
      <c r="E1190" s="143"/>
      <c r="F1190" s="109"/>
      <c r="G1190" s="121"/>
      <c r="H1190" s="99"/>
      <c r="I1190" s="99" t="s">
        <v>20</v>
      </c>
      <c r="J1190" s="12"/>
      <c r="K1190" s="13"/>
      <c r="L1190" s="14"/>
      <c r="M1190" s="14"/>
      <c r="N1190" s="12"/>
      <c r="O1190" s="108"/>
      <c r="P1190" s="108"/>
      <c r="Q1190" s="108"/>
      <c r="R1190" s="108"/>
      <c r="S1190" s="108"/>
      <c r="T1190" s="108"/>
      <c r="U1190" s="108"/>
      <c r="V1190" s="108"/>
      <c r="W1190" s="108"/>
      <c r="X1190" s="108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  <c r="AW1190" s="16"/>
    </row>
    <row r="1191" spans="1:49" ht="15.75" customHeight="1" x14ac:dyDescent="0.25">
      <c r="A1191" s="109"/>
      <c r="B1191" s="119"/>
      <c r="C1191" s="144"/>
      <c r="D1191" s="115"/>
      <c r="E1191" s="143"/>
      <c r="F1191" s="109"/>
      <c r="G1191" s="121"/>
      <c r="H1191" s="99"/>
      <c r="I1191" s="99"/>
      <c r="J1191" s="12"/>
      <c r="K1191" s="12"/>
      <c r="L1191" s="15"/>
      <c r="M1191" s="14"/>
      <c r="N1191" s="12"/>
      <c r="O1191" s="108"/>
      <c r="P1191" s="108"/>
      <c r="Q1191" s="108"/>
      <c r="R1191" s="108"/>
      <c r="S1191" s="108"/>
      <c r="T1191" s="108"/>
      <c r="U1191" s="108"/>
      <c r="V1191" s="108"/>
      <c r="W1191" s="108"/>
      <c r="X1191" s="108"/>
      <c r="AM1191" s="16"/>
      <c r="AN1191" s="16"/>
      <c r="AO1191" s="16"/>
      <c r="AP1191" s="16"/>
      <c r="AQ1191" s="16"/>
      <c r="AR1191" s="16"/>
      <c r="AS1191" s="16"/>
      <c r="AT1191" s="16"/>
      <c r="AU1191" s="16"/>
      <c r="AV1191" s="16"/>
      <c r="AW1191" s="16"/>
    </row>
    <row r="1192" spans="1:49" ht="15.75" customHeight="1" x14ac:dyDescent="0.25">
      <c r="A1192" s="109" t="s">
        <v>1998</v>
      </c>
      <c r="B1192" s="119">
        <v>33600000</v>
      </c>
      <c r="C1192" s="144" t="s">
        <v>133</v>
      </c>
      <c r="D1192" s="113" t="s">
        <v>1952</v>
      </c>
      <c r="E1192" s="143" t="s">
        <v>139</v>
      </c>
      <c r="F1192" s="109" t="s">
        <v>136</v>
      </c>
      <c r="G1192" s="121">
        <v>3251.34</v>
      </c>
      <c r="H1192" s="99" t="s">
        <v>85</v>
      </c>
      <c r="I1192" s="99" t="s">
        <v>8</v>
      </c>
      <c r="J1192" s="12"/>
      <c r="K1192" s="13"/>
      <c r="L1192" s="14"/>
      <c r="M1192" s="15"/>
      <c r="N1192" s="12"/>
      <c r="O1192" s="108">
        <f>SUM(L1192:L1195)</f>
        <v>3251.3399999999997</v>
      </c>
      <c r="P1192" s="108">
        <f>SUM(M1192:M1195)</f>
        <v>3251.3399999999997</v>
      </c>
      <c r="Q1192" s="108">
        <f>SUM(L1196:L1197)</f>
        <v>0</v>
      </c>
      <c r="R1192" s="108">
        <f>SUM(M1196:M1197)</f>
        <v>0</v>
      </c>
      <c r="S1192" s="108">
        <f>SUM(L1198:L1199)</f>
        <v>0</v>
      </c>
      <c r="T1192" s="108">
        <f>SUM(M1198:M1199)</f>
        <v>0</v>
      </c>
      <c r="U1192" s="108">
        <f>SUM(L1200:L1201)</f>
        <v>0</v>
      </c>
      <c r="V1192" s="108">
        <f>SUM(M1200:M1201)</f>
        <v>0</v>
      </c>
      <c r="W1192" s="108">
        <f>O1192+Q1192+S1192+U1192</f>
        <v>3251.3399999999997</v>
      </c>
      <c r="X1192" s="108">
        <f>P1192+R1192+T1192+V1192</f>
        <v>3251.3399999999997</v>
      </c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  <c r="AW1192" s="16"/>
    </row>
    <row r="1193" spans="1:49" ht="15.75" customHeight="1" x14ac:dyDescent="0.25">
      <c r="A1193" s="109"/>
      <c r="B1193" s="119"/>
      <c r="C1193" s="144"/>
      <c r="D1193" s="114"/>
      <c r="E1193" s="143"/>
      <c r="F1193" s="109"/>
      <c r="G1193" s="121"/>
      <c r="H1193" s="99"/>
      <c r="I1193" s="99"/>
      <c r="J1193" s="12" t="s">
        <v>172</v>
      </c>
      <c r="K1193" s="13" t="s">
        <v>171</v>
      </c>
      <c r="L1193" s="14">
        <v>2511.5</v>
      </c>
      <c r="M1193" s="14">
        <v>2511.5</v>
      </c>
      <c r="N1193" s="12" t="s">
        <v>194</v>
      </c>
      <c r="O1193" s="108"/>
      <c r="P1193" s="108"/>
      <c r="Q1193" s="108"/>
      <c r="R1193" s="108"/>
      <c r="S1193" s="108"/>
      <c r="T1193" s="108"/>
      <c r="U1193" s="108"/>
      <c r="V1193" s="108"/>
      <c r="W1193" s="108"/>
      <c r="X1193" s="108"/>
      <c r="AM1193" s="16"/>
      <c r="AN1193" s="16"/>
      <c r="AO1193" s="16"/>
      <c r="AP1193" s="16"/>
      <c r="AQ1193" s="16"/>
      <c r="AR1193" s="16"/>
      <c r="AS1193" s="16"/>
      <c r="AT1193" s="16"/>
      <c r="AU1193" s="16"/>
      <c r="AV1193" s="16"/>
      <c r="AW1193" s="16"/>
    </row>
    <row r="1194" spans="1:49" ht="15.75" customHeight="1" x14ac:dyDescent="0.25">
      <c r="A1194" s="109"/>
      <c r="B1194" s="119"/>
      <c r="C1194" s="144"/>
      <c r="D1194" s="114"/>
      <c r="E1194" s="143"/>
      <c r="F1194" s="109"/>
      <c r="G1194" s="121"/>
      <c r="H1194" s="99"/>
      <c r="I1194" s="99"/>
      <c r="J1194" s="12" t="s">
        <v>169</v>
      </c>
      <c r="K1194" s="13" t="s">
        <v>145</v>
      </c>
      <c r="L1194" s="14">
        <v>246.95</v>
      </c>
      <c r="M1194" s="14">
        <v>246.95</v>
      </c>
      <c r="N1194" s="12" t="s">
        <v>194</v>
      </c>
      <c r="O1194" s="108"/>
      <c r="P1194" s="108"/>
      <c r="Q1194" s="108"/>
      <c r="R1194" s="108"/>
      <c r="S1194" s="108"/>
      <c r="T1194" s="108"/>
      <c r="U1194" s="108"/>
      <c r="V1194" s="108"/>
      <c r="W1194" s="108"/>
      <c r="X1194" s="108"/>
      <c r="AM1194" s="16"/>
      <c r="AN1194" s="16"/>
      <c r="AO1194" s="16"/>
      <c r="AP1194" s="16"/>
      <c r="AQ1194" s="16"/>
      <c r="AR1194" s="16"/>
      <c r="AS1194" s="16"/>
      <c r="AT1194" s="16"/>
      <c r="AU1194" s="16"/>
      <c r="AV1194" s="16"/>
      <c r="AW1194" s="16"/>
    </row>
    <row r="1195" spans="1:49" ht="15.75" customHeight="1" x14ac:dyDescent="0.25">
      <c r="A1195" s="109"/>
      <c r="B1195" s="119"/>
      <c r="C1195" s="144"/>
      <c r="D1195" s="114"/>
      <c r="E1195" s="143"/>
      <c r="F1195" s="109"/>
      <c r="G1195" s="121"/>
      <c r="H1195" s="99"/>
      <c r="I1195" s="99"/>
      <c r="J1195" s="12" t="s">
        <v>169</v>
      </c>
      <c r="K1195" s="13" t="s">
        <v>151</v>
      </c>
      <c r="L1195" s="14">
        <v>492.89</v>
      </c>
      <c r="M1195" s="14">
        <v>492.89</v>
      </c>
      <c r="N1195" s="12" t="s">
        <v>194</v>
      </c>
      <c r="O1195" s="108"/>
      <c r="P1195" s="108"/>
      <c r="Q1195" s="108"/>
      <c r="R1195" s="108"/>
      <c r="S1195" s="108"/>
      <c r="T1195" s="108"/>
      <c r="U1195" s="108"/>
      <c r="V1195" s="108"/>
      <c r="W1195" s="108"/>
      <c r="X1195" s="108"/>
      <c r="AM1195" s="16"/>
      <c r="AN1195" s="16"/>
      <c r="AO1195" s="16"/>
      <c r="AP1195" s="16"/>
      <c r="AQ1195" s="16"/>
      <c r="AR1195" s="16"/>
      <c r="AS1195" s="16"/>
      <c r="AT1195" s="16"/>
      <c r="AU1195" s="16"/>
      <c r="AV1195" s="16"/>
      <c r="AW1195" s="16"/>
    </row>
    <row r="1196" spans="1:49" ht="15.75" customHeight="1" x14ac:dyDescent="0.25">
      <c r="A1196" s="109"/>
      <c r="B1196" s="119"/>
      <c r="C1196" s="144"/>
      <c r="D1196" s="114"/>
      <c r="E1196" s="143"/>
      <c r="F1196" s="109"/>
      <c r="G1196" s="121"/>
      <c r="H1196" s="99"/>
      <c r="I1196" s="99" t="s">
        <v>19</v>
      </c>
      <c r="J1196" s="12"/>
      <c r="K1196" s="13"/>
      <c r="L1196" s="14"/>
      <c r="M1196" s="14"/>
      <c r="N1196" s="12"/>
      <c r="O1196" s="108"/>
      <c r="P1196" s="108"/>
      <c r="Q1196" s="108"/>
      <c r="R1196" s="108"/>
      <c r="S1196" s="108"/>
      <c r="T1196" s="108"/>
      <c r="U1196" s="108"/>
      <c r="V1196" s="108"/>
      <c r="W1196" s="108"/>
      <c r="X1196" s="108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  <c r="AW1196" s="16"/>
    </row>
    <row r="1197" spans="1:49" ht="15.75" customHeight="1" x14ac:dyDescent="0.25">
      <c r="A1197" s="109"/>
      <c r="B1197" s="119"/>
      <c r="C1197" s="144"/>
      <c r="D1197" s="114"/>
      <c r="E1197" s="143"/>
      <c r="F1197" s="109"/>
      <c r="G1197" s="121"/>
      <c r="H1197" s="99"/>
      <c r="I1197" s="99"/>
      <c r="J1197" s="12"/>
      <c r="K1197" s="13"/>
      <c r="L1197" s="14"/>
      <c r="M1197" s="14"/>
      <c r="N1197" s="12"/>
      <c r="O1197" s="108"/>
      <c r="P1197" s="108"/>
      <c r="Q1197" s="108"/>
      <c r="R1197" s="108"/>
      <c r="S1197" s="108"/>
      <c r="T1197" s="108"/>
      <c r="U1197" s="108"/>
      <c r="V1197" s="108"/>
      <c r="W1197" s="108"/>
      <c r="X1197" s="108"/>
      <c r="AM1197" s="16"/>
      <c r="AN1197" s="16"/>
      <c r="AO1197" s="16"/>
      <c r="AP1197" s="16"/>
      <c r="AQ1197" s="16"/>
      <c r="AR1197" s="16"/>
      <c r="AS1197" s="16"/>
      <c r="AT1197" s="16"/>
      <c r="AU1197" s="16"/>
      <c r="AV1197" s="16"/>
      <c r="AW1197" s="16"/>
    </row>
    <row r="1198" spans="1:49" ht="15.75" customHeight="1" x14ac:dyDescent="0.25">
      <c r="A1198" s="109"/>
      <c r="B1198" s="119"/>
      <c r="C1198" s="144"/>
      <c r="D1198" s="114"/>
      <c r="E1198" s="143"/>
      <c r="F1198" s="109"/>
      <c r="G1198" s="121"/>
      <c r="H1198" s="99"/>
      <c r="I1198" s="99" t="s">
        <v>10</v>
      </c>
      <c r="J1198" s="12"/>
      <c r="K1198" s="13"/>
      <c r="L1198" s="14"/>
      <c r="M1198" s="15"/>
      <c r="N1198" s="12"/>
      <c r="O1198" s="108"/>
      <c r="P1198" s="108"/>
      <c r="Q1198" s="108"/>
      <c r="R1198" s="108"/>
      <c r="S1198" s="108"/>
      <c r="T1198" s="108"/>
      <c r="U1198" s="108"/>
      <c r="V1198" s="108"/>
      <c r="W1198" s="108"/>
      <c r="X1198" s="108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</row>
    <row r="1199" spans="1:49" ht="15.75" customHeight="1" x14ac:dyDescent="0.25">
      <c r="A1199" s="109"/>
      <c r="B1199" s="119"/>
      <c r="C1199" s="144"/>
      <c r="D1199" s="114"/>
      <c r="E1199" s="143"/>
      <c r="F1199" s="109"/>
      <c r="G1199" s="121"/>
      <c r="H1199" s="99"/>
      <c r="I1199" s="99"/>
      <c r="J1199" s="12"/>
      <c r="K1199" s="13"/>
      <c r="L1199" s="14"/>
      <c r="M1199" s="14"/>
      <c r="N1199" s="13"/>
      <c r="O1199" s="108"/>
      <c r="P1199" s="108"/>
      <c r="Q1199" s="108"/>
      <c r="R1199" s="108"/>
      <c r="S1199" s="108"/>
      <c r="T1199" s="108"/>
      <c r="U1199" s="108"/>
      <c r="V1199" s="108"/>
      <c r="W1199" s="108"/>
      <c r="X1199" s="108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</row>
    <row r="1200" spans="1:49" ht="15.75" customHeight="1" x14ac:dyDescent="0.25">
      <c r="A1200" s="109"/>
      <c r="B1200" s="119"/>
      <c r="C1200" s="144"/>
      <c r="D1200" s="114"/>
      <c r="E1200" s="143"/>
      <c r="F1200" s="109"/>
      <c r="G1200" s="121"/>
      <c r="H1200" s="99"/>
      <c r="I1200" s="99" t="s">
        <v>20</v>
      </c>
      <c r="J1200" s="12"/>
      <c r="K1200" s="13"/>
      <c r="L1200" s="14"/>
      <c r="M1200" s="14"/>
      <c r="N1200" s="12"/>
      <c r="O1200" s="108"/>
      <c r="P1200" s="108"/>
      <c r="Q1200" s="108"/>
      <c r="R1200" s="108"/>
      <c r="S1200" s="108"/>
      <c r="T1200" s="108"/>
      <c r="U1200" s="108"/>
      <c r="V1200" s="108"/>
      <c r="W1200" s="108"/>
      <c r="X1200" s="108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</row>
    <row r="1201" spans="1:49" ht="15.75" customHeight="1" x14ac:dyDescent="0.25">
      <c r="A1201" s="109"/>
      <c r="B1201" s="119"/>
      <c r="C1201" s="144"/>
      <c r="D1201" s="115"/>
      <c r="E1201" s="143"/>
      <c r="F1201" s="109"/>
      <c r="G1201" s="121"/>
      <c r="H1201" s="99"/>
      <c r="I1201" s="99"/>
      <c r="J1201" s="12"/>
      <c r="K1201" s="12"/>
      <c r="L1201" s="15"/>
      <c r="M1201" s="14"/>
      <c r="N1201" s="12"/>
      <c r="O1201" s="108"/>
      <c r="P1201" s="108"/>
      <c r="Q1201" s="108"/>
      <c r="R1201" s="108"/>
      <c r="S1201" s="108"/>
      <c r="T1201" s="108"/>
      <c r="U1201" s="108"/>
      <c r="V1201" s="108"/>
      <c r="W1201" s="108"/>
      <c r="X1201" s="108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</row>
    <row r="1202" spans="1:49" ht="15.75" customHeight="1" x14ac:dyDescent="0.25">
      <c r="A1202" s="109" t="s">
        <v>1998</v>
      </c>
      <c r="B1202" s="119">
        <v>33600000</v>
      </c>
      <c r="C1202" s="144" t="s">
        <v>109</v>
      </c>
      <c r="D1202" s="113" t="s">
        <v>131</v>
      </c>
      <c r="E1202" s="143" t="s">
        <v>112</v>
      </c>
      <c r="F1202" s="109" t="s">
        <v>110</v>
      </c>
      <c r="G1202" s="121">
        <v>250</v>
      </c>
      <c r="H1202" s="99" t="s">
        <v>107</v>
      </c>
      <c r="I1202" s="99" t="s">
        <v>8</v>
      </c>
      <c r="J1202" s="12"/>
      <c r="K1202" s="13"/>
      <c r="L1202" s="14"/>
      <c r="M1202" s="15"/>
      <c r="N1202" s="12"/>
      <c r="O1202" s="108">
        <f>SUM(L1202:L1203)</f>
        <v>250</v>
      </c>
      <c r="P1202" s="108">
        <f>SUM(M1202:M1203)</f>
        <v>250</v>
      </c>
      <c r="Q1202" s="108">
        <f>SUM(L1204:L1205)</f>
        <v>0</v>
      </c>
      <c r="R1202" s="108">
        <f>SUM(M1204:M1205)</f>
        <v>0</v>
      </c>
      <c r="S1202" s="108">
        <f>SUM(L1206:L1207)</f>
        <v>0</v>
      </c>
      <c r="T1202" s="108">
        <f>SUM(M1206:M1207)</f>
        <v>0</v>
      </c>
      <c r="U1202" s="108">
        <f>SUM(L1208:L1209)</f>
        <v>0</v>
      </c>
      <c r="V1202" s="108">
        <f>SUM(M1208:M1209)</f>
        <v>0</v>
      </c>
      <c r="W1202" s="108">
        <f>O1202+Q1202+S1202+U1202</f>
        <v>250</v>
      </c>
      <c r="X1202" s="108">
        <f>P1202+R1202+T1202+V1202</f>
        <v>250</v>
      </c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</row>
    <row r="1203" spans="1:49" ht="15.75" customHeight="1" x14ac:dyDescent="0.25">
      <c r="A1203" s="109"/>
      <c r="B1203" s="119"/>
      <c r="C1203" s="144"/>
      <c r="D1203" s="114"/>
      <c r="E1203" s="143"/>
      <c r="F1203" s="109"/>
      <c r="G1203" s="121"/>
      <c r="H1203" s="99"/>
      <c r="I1203" s="99"/>
      <c r="J1203" s="12" t="s">
        <v>150</v>
      </c>
      <c r="K1203" s="13" t="s">
        <v>93</v>
      </c>
      <c r="L1203" s="14">
        <v>250</v>
      </c>
      <c r="M1203" s="14">
        <v>250</v>
      </c>
      <c r="N1203" s="12" t="s">
        <v>161</v>
      </c>
      <c r="O1203" s="108"/>
      <c r="P1203" s="108"/>
      <c r="Q1203" s="108"/>
      <c r="R1203" s="108"/>
      <c r="S1203" s="108"/>
      <c r="T1203" s="108"/>
      <c r="U1203" s="108"/>
      <c r="V1203" s="108"/>
      <c r="W1203" s="108"/>
      <c r="X1203" s="108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</row>
    <row r="1204" spans="1:49" ht="15.75" customHeight="1" x14ac:dyDescent="0.25">
      <c r="A1204" s="109"/>
      <c r="B1204" s="119"/>
      <c r="C1204" s="144"/>
      <c r="D1204" s="114"/>
      <c r="E1204" s="143"/>
      <c r="F1204" s="109"/>
      <c r="G1204" s="121"/>
      <c r="H1204" s="99"/>
      <c r="I1204" s="99" t="s">
        <v>19</v>
      </c>
      <c r="J1204" s="12"/>
      <c r="K1204" s="13"/>
      <c r="L1204" s="14"/>
      <c r="M1204" s="14"/>
      <c r="N1204" s="12"/>
      <c r="O1204" s="108"/>
      <c r="P1204" s="108"/>
      <c r="Q1204" s="108"/>
      <c r="R1204" s="108"/>
      <c r="S1204" s="108"/>
      <c r="T1204" s="108"/>
      <c r="U1204" s="108"/>
      <c r="V1204" s="108"/>
      <c r="W1204" s="108"/>
      <c r="X1204" s="108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</row>
    <row r="1205" spans="1:49" ht="15.75" customHeight="1" x14ac:dyDescent="0.25">
      <c r="A1205" s="109"/>
      <c r="B1205" s="119"/>
      <c r="C1205" s="144"/>
      <c r="D1205" s="114"/>
      <c r="E1205" s="143"/>
      <c r="F1205" s="109"/>
      <c r="G1205" s="121"/>
      <c r="H1205" s="99"/>
      <c r="I1205" s="99"/>
      <c r="J1205" s="12"/>
      <c r="K1205" s="13"/>
      <c r="L1205" s="14"/>
      <c r="M1205" s="14"/>
      <c r="N1205" s="12"/>
      <c r="O1205" s="108"/>
      <c r="P1205" s="108"/>
      <c r="Q1205" s="108"/>
      <c r="R1205" s="108"/>
      <c r="S1205" s="108"/>
      <c r="T1205" s="108"/>
      <c r="U1205" s="108"/>
      <c r="V1205" s="108"/>
      <c r="W1205" s="108"/>
      <c r="X1205" s="108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</row>
    <row r="1206" spans="1:49" ht="15.75" customHeight="1" x14ac:dyDescent="0.25">
      <c r="A1206" s="109"/>
      <c r="B1206" s="119"/>
      <c r="C1206" s="144"/>
      <c r="D1206" s="114"/>
      <c r="E1206" s="143"/>
      <c r="F1206" s="109"/>
      <c r="G1206" s="121"/>
      <c r="H1206" s="99"/>
      <c r="I1206" s="99" t="s">
        <v>10</v>
      </c>
      <c r="J1206" s="12"/>
      <c r="K1206" s="13"/>
      <c r="L1206" s="14"/>
      <c r="M1206" s="15"/>
      <c r="N1206" s="12"/>
      <c r="O1206" s="108"/>
      <c r="P1206" s="108"/>
      <c r="Q1206" s="108"/>
      <c r="R1206" s="108"/>
      <c r="S1206" s="108"/>
      <c r="T1206" s="108"/>
      <c r="U1206" s="108"/>
      <c r="V1206" s="108"/>
      <c r="W1206" s="108"/>
      <c r="X1206" s="108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</row>
    <row r="1207" spans="1:49" ht="15.75" customHeight="1" x14ac:dyDescent="0.25">
      <c r="A1207" s="109"/>
      <c r="B1207" s="119"/>
      <c r="C1207" s="144"/>
      <c r="D1207" s="114"/>
      <c r="E1207" s="143"/>
      <c r="F1207" s="109"/>
      <c r="G1207" s="121"/>
      <c r="H1207" s="99"/>
      <c r="I1207" s="99"/>
      <c r="J1207" s="12"/>
      <c r="K1207" s="13"/>
      <c r="L1207" s="14"/>
      <c r="M1207" s="14"/>
      <c r="N1207" s="13"/>
      <c r="O1207" s="108"/>
      <c r="P1207" s="108"/>
      <c r="Q1207" s="108"/>
      <c r="R1207" s="108"/>
      <c r="S1207" s="108"/>
      <c r="T1207" s="108"/>
      <c r="U1207" s="108"/>
      <c r="V1207" s="108"/>
      <c r="W1207" s="108"/>
      <c r="X1207" s="108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</row>
    <row r="1208" spans="1:49" ht="15.75" customHeight="1" x14ac:dyDescent="0.25">
      <c r="A1208" s="109"/>
      <c r="B1208" s="119"/>
      <c r="C1208" s="144"/>
      <c r="D1208" s="114"/>
      <c r="E1208" s="143"/>
      <c r="F1208" s="109"/>
      <c r="G1208" s="121"/>
      <c r="H1208" s="99"/>
      <c r="I1208" s="99" t="s">
        <v>20</v>
      </c>
      <c r="J1208" s="12"/>
      <c r="K1208" s="13"/>
      <c r="L1208" s="14"/>
      <c r="M1208" s="14"/>
      <c r="N1208" s="12"/>
      <c r="O1208" s="108"/>
      <c r="P1208" s="108"/>
      <c r="Q1208" s="108"/>
      <c r="R1208" s="108"/>
      <c r="S1208" s="108"/>
      <c r="T1208" s="108"/>
      <c r="U1208" s="108"/>
      <c r="V1208" s="108"/>
      <c r="W1208" s="108"/>
      <c r="X1208" s="108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</row>
    <row r="1209" spans="1:49" ht="15.75" customHeight="1" x14ac:dyDescent="0.25">
      <c r="A1209" s="109"/>
      <c r="B1209" s="119"/>
      <c r="C1209" s="144"/>
      <c r="D1209" s="115"/>
      <c r="E1209" s="143"/>
      <c r="F1209" s="109"/>
      <c r="G1209" s="121"/>
      <c r="H1209" s="99"/>
      <c r="I1209" s="99"/>
      <c r="J1209" s="12"/>
      <c r="K1209" s="12"/>
      <c r="L1209" s="15"/>
      <c r="M1209" s="14"/>
      <c r="N1209" s="12"/>
      <c r="O1209" s="108"/>
      <c r="P1209" s="108"/>
      <c r="Q1209" s="108"/>
      <c r="R1209" s="108"/>
      <c r="S1209" s="108"/>
      <c r="T1209" s="108"/>
      <c r="U1209" s="108"/>
      <c r="V1209" s="108"/>
      <c r="W1209" s="108"/>
      <c r="X1209" s="108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</row>
    <row r="1210" spans="1:49" ht="15.75" customHeight="1" x14ac:dyDescent="0.25">
      <c r="A1210" s="109" t="s">
        <v>1998</v>
      </c>
      <c r="B1210" s="119">
        <v>33600000</v>
      </c>
      <c r="C1210" s="144" t="s">
        <v>355</v>
      </c>
      <c r="D1210" s="113" t="s">
        <v>43</v>
      </c>
      <c r="E1210" s="143" t="s">
        <v>115</v>
      </c>
      <c r="F1210" s="109" t="s">
        <v>108</v>
      </c>
      <c r="G1210" s="121">
        <v>2465.8000000000002</v>
      </c>
      <c r="H1210" s="99" t="s">
        <v>85</v>
      </c>
      <c r="I1210" s="99" t="s">
        <v>8</v>
      </c>
      <c r="J1210" s="12"/>
      <c r="K1210" s="13"/>
      <c r="L1210" s="14"/>
      <c r="M1210" s="15"/>
      <c r="N1210" s="12"/>
      <c r="O1210" s="108">
        <f>SUM(L1210:L1212)</f>
        <v>2465.7999999999997</v>
      </c>
      <c r="P1210" s="108">
        <f>SUM(M1210:M1212)</f>
        <v>2465.7999999999997</v>
      </c>
      <c r="Q1210" s="108">
        <f>SUM(L1213:L1214)</f>
        <v>0</v>
      </c>
      <c r="R1210" s="108">
        <f>SUM(M1213:M1214)</f>
        <v>0</v>
      </c>
      <c r="S1210" s="108">
        <f>SUM(L1215:L1216)</f>
        <v>0</v>
      </c>
      <c r="T1210" s="108">
        <f>SUM(M1215:M1216)</f>
        <v>0</v>
      </c>
      <c r="U1210" s="108">
        <f>SUM(L1217:L1218)</f>
        <v>0</v>
      </c>
      <c r="V1210" s="108">
        <f>SUM(M1217:M1218)</f>
        <v>0</v>
      </c>
      <c r="W1210" s="108">
        <f>O1210+Q1210+S1210+U1210</f>
        <v>2465.7999999999997</v>
      </c>
      <c r="X1210" s="108">
        <f>P1210+R1210+T1210+V1210</f>
        <v>2465.7999999999997</v>
      </c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</row>
    <row r="1211" spans="1:49" ht="15.75" customHeight="1" x14ac:dyDescent="0.25">
      <c r="A1211" s="109"/>
      <c r="B1211" s="119"/>
      <c r="C1211" s="144"/>
      <c r="D1211" s="114"/>
      <c r="E1211" s="143"/>
      <c r="F1211" s="109"/>
      <c r="G1211" s="121"/>
      <c r="H1211" s="99"/>
      <c r="I1211" s="99"/>
      <c r="J1211" s="12" t="s">
        <v>161</v>
      </c>
      <c r="K1211" s="13" t="s">
        <v>200</v>
      </c>
      <c r="L1211" s="14">
        <v>89.6</v>
      </c>
      <c r="M1211" s="15">
        <v>89.6</v>
      </c>
      <c r="N1211" s="12" t="s">
        <v>194</v>
      </c>
      <c r="O1211" s="108"/>
      <c r="P1211" s="108"/>
      <c r="Q1211" s="108"/>
      <c r="R1211" s="108"/>
      <c r="S1211" s="108"/>
      <c r="T1211" s="108"/>
      <c r="U1211" s="108"/>
      <c r="V1211" s="108"/>
      <c r="W1211" s="108"/>
      <c r="X1211" s="108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</row>
    <row r="1212" spans="1:49" ht="15.75" customHeight="1" x14ac:dyDescent="0.25">
      <c r="A1212" s="109"/>
      <c r="B1212" s="119"/>
      <c r="C1212" s="144"/>
      <c r="D1212" s="114"/>
      <c r="E1212" s="143"/>
      <c r="F1212" s="109"/>
      <c r="G1212" s="121"/>
      <c r="H1212" s="99"/>
      <c r="I1212" s="99"/>
      <c r="J1212" s="12" t="s">
        <v>121</v>
      </c>
      <c r="K1212" s="13" t="s">
        <v>120</v>
      </c>
      <c r="L1212" s="14">
        <v>2376.1999999999998</v>
      </c>
      <c r="M1212" s="14">
        <v>2376.1999999999998</v>
      </c>
      <c r="N1212" s="12" t="s">
        <v>194</v>
      </c>
      <c r="O1212" s="108"/>
      <c r="P1212" s="108"/>
      <c r="Q1212" s="108"/>
      <c r="R1212" s="108"/>
      <c r="S1212" s="108"/>
      <c r="T1212" s="108"/>
      <c r="U1212" s="108"/>
      <c r="V1212" s="108"/>
      <c r="W1212" s="108"/>
      <c r="X1212" s="108"/>
      <c r="AM1212" s="16"/>
      <c r="AN1212" s="16"/>
      <c r="AO1212" s="16"/>
      <c r="AP1212" s="16"/>
      <c r="AQ1212" s="16"/>
      <c r="AR1212" s="16"/>
      <c r="AS1212" s="16"/>
      <c r="AT1212" s="16"/>
      <c r="AU1212" s="16"/>
      <c r="AV1212" s="16"/>
      <c r="AW1212" s="16"/>
    </row>
    <row r="1213" spans="1:49" ht="15.75" customHeight="1" x14ac:dyDescent="0.25">
      <c r="A1213" s="109"/>
      <c r="B1213" s="119"/>
      <c r="C1213" s="144"/>
      <c r="D1213" s="114"/>
      <c r="E1213" s="143"/>
      <c r="F1213" s="109"/>
      <c r="G1213" s="121"/>
      <c r="H1213" s="99"/>
      <c r="I1213" s="99" t="s">
        <v>19</v>
      </c>
      <c r="J1213" s="12"/>
      <c r="K1213" s="13"/>
      <c r="L1213" s="14"/>
      <c r="M1213" s="14"/>
      <c r="N1213" s="12"/>
      <c r="O1213" s="108"/>
      <c r="P1213" s="108"/>
      <c r="Q1213" s="108"/>
      <c r="R1213" s="108"/>
      <c r="S1213" s="108"/>
      <c r="T1213" s="108"/>
      <c r="U1213" s="108"/>
      <c r="V1213" s="108"/>
      <c r="W1213" s="108"/>
      <c r="X1213" s="108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</row>
    <row r="1214" spans="1:49" ht="15.75" customHeight="1" x14ac:dyDescent="0.25">
      <c r="A1214" s="109"/>
      <c r="B1214" s="119"/>
      <c r="C1214" s="144"/>
      <c r="D1214" s="114"/>
      <c r="E1214" s="143"/>
      <c r="F1214" s="109"/>
      <c r="G1214" s="121"/>
      <c r="H1214" s="99"/>
      <c r="I1214" s="99"/>
      <c r="J1214" s="12"/>
      <c r="K1214" s="13"/>
      <c r="L1214" s="14"/>
      <c r="M1214" s="14"/>
      <c r="N1214" s="12"/>
      <c r="O1214" s="108"/>
      <c r="P1214" s="108"/>
      <c r="Q1214" s="108"/>
      <c r="R1214" s="108"/>
      <c r="S1214" s="108"/>
      <c r="T1214" s="108"/>
      <c r="U1214" s="108"/>
      <c r="V1214" s="108"/>
      <c r="W1214" s="108"/>
      <c r="X1214" s="108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  <c r="AW1214" s="16"/>
    </row>
    <row r="1215" spans="1:49" ht="15.75" customHeight="1" x14ac:dyDescent="0.25">
      <c r="A1215" s="109"/>
      <c r="B1215" s="119"/>
      <c r="C1215" s="144"/>
      <c r="D1215" s="114"/>
      <c r="E1215" s="143"/>
      <c r="F1215" s="109"/>
      <c r="G1215" s="121"/>
      <c r="H1215" s="99"/>
      <c r="I1215" s="99" t="s">
        <v>10</v>
      </c>
      <c r="J1215" s="12"/>
      <c r="K1215" s="13"/>
      <c r="L1215" s="14"/>
      <c r="M1215" s="15"/>
      <c r="N1215" s="12"/>
      <c r="O1215" s="108"/>
      <c r="P1215" s="108"/>
      <c r="Q1215" s="108"/>
      <c r="R1215" s="108"/>
      <c r="S1215" s="108"/>
      <c r="T1215" s="108"/>
      <c r="U1215" s="108"/>
      <c r="V1215" s="108"/>
      <c r="W1215" s="108"/>
      <c r="X1215" s="108"/>
      <c r="AM1215" s="16"/>
      <c r="AN1215" s="16"/>
      <c r="AO1215" s="16"/>
      <c r="AP1215" s="16"/>
      <c r="AQ1215" s="16"/>
      <c r="AR1215" s="16"/>
      <c r="AS1215" s="16"/>
      <c r="AT1215" s="16"/>
      <c r="AU1215" s="16"/>
      <c r="AV1215" s="16"/>
      <c r="AW1215" s="16"/>
    </row>
    <row r="1216" spans="1:49" ht="15.75" customHeight="1" x14ac:dyDescent="0.25">
      <c r="A1216" s="109"/>
      <c r="B1216" s="119"/>
      <c r="C1216" s="144"/>
      <c r="D1216" s="114"/>
      <c r="E1216" s="143"/>
      <c r="F1216" s="109"/>
      <c r="G1216" s="121"/>
      <c r="H1216" s="99"/>
      <c r="I1216" s="99"/>
      <c r="J1216" s="12"/>
      <c r="K1216" s="13"/>
      <c r="L1216" s="14"/>
      <c r="M1216" s="14"/>
      <c r="N1216" s="13"/>
      <c r="O1216" s="108"/>
      <c r="P1216" s="108"/>
      <c r="Q1216" s="108"/>
      <c r="R1216" s="108"/>
      <c r="S1216" s="108"/>
      <c r="T1216" s="108"/>
      <c r="U1216" s="108"/>
      <c r="V1216" s="108"/>
      <c r="W1216" s="108"/>
      <c r="X1216" s="108"/>
      <c r="AM1216" s="16"/>
      <c r="AN1216" s="16"/>
      <c r="AO1216" s="16"/>
      <c r="AP1216" s="16"/>
      <c r="AQ1216" s="16"/>
      <c r="AR1216" s="16"/>
      <c r="AS1216" s="16"/>
      <c r="AT1216" s="16"/>
      <c r="AU1216" s="16"/>
      <c r="AV1216" s="16"/>
      <c r="AW1216" s="16"/>
    </row>
    <row r="1217" spans="1:49" ht="15.75" customHeight="1" x14ac:dyDescent="0.25">
      <c r="A1217" s="109"/>
      <c r="B1217" s="119"/>
      <c r="C1217" s="144"/>
      <c r="D1217" s="114"/>
      <c r="E1217" s="143"/>
      <c r="F1217" s="109"/>
      <c r="G1217" s="121"/>
      <c r="H1217" s="99"/>
      <c r="I1217" s="99" t="s">
        <v>20</v>
      </c>
      <c r="J1217" s="12"/>
      <c r="K1217" s="13"/>
      <c r="L1217" s="14"/>
      <c r="M1217" s="14"/>
      <c r="N1217" s="12"/>
      <c r="O1217" s="108"/>
      <c r="P1217" s="108"/>
      <c r="Q1217" s="108"/>
      <c r="R1217" s="108"/>
      <c r="S1217" s="108"/>
      <c r="T1217" s="108"/>
      <c r="U1217" s="108"/>
      <c r="V1217" s="108"/>
      <c r="W1217" s="108"/>
      <c r="X1217" s="108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  <c r="AW1217" s="16"/>
    </row>
    <row r="1218" spans="1:49" ht="15.75" customHeight="1" x14ac:dyDescent="0.25">
      <c r="A1218" s="109"/>
      <c r="B1218" s="119"/>
      <c r="C1218" s="144"/>
      <c r="D1218" s="115"/>
      <c r="E1218" s="143"/>
      <c r="F1218" s="109"/>
      <c r="G1218" s="121"/>
      <c r="H1218" s="99"/>
      <c r="I1218" s="99"/>
      <c r="J1218" s="12"/>
      <c r="K1218" s="12"/>
      <c r="L1218" s="15"/>
      <c r="M1218" s="14"/>
      <c r="N1218" s="12"/>
      <c r="O1218" s="108"/>
      <c r="P1218" s="108"/>
      <c r="Q1218" s="108"/>
      <c r="R1218" s="108"/>
      <c r="S1218" s="108"/>
      <c r="T1218" s="108"/>
      <c r="U1218" s="108"/>
      <c r="V1218" s="108"/>
      <c r="W1218" s="108"/>
      <c r="X1218" s="108"/>
      <c r="AM1218" s="16"/>
      <c r="AN1218" s="16"/>
      <c r="AO1218" s="16"/>
      <c r="AP1218" s="16"/>
      <c r="AQ1218" s="16"/>
      <c r="AR1218" s="16"/>
      <c r="AS1218" s="16"/>
      <c r="AT1218" s="16"/>
      <c r="AU1218" s="16"/>
      <c r="AV1218" s="16"/>
      <c r="AW1218" s="16"/>
    </row>
    <row r="1219" spans="1:49" ht="15.75" customHeight="1" x14ac:dyDescent="0.25">
      <c r="A1219" s="109" t="s">
        <v>1998</v>
      </c>
      <c r="B1219" s="119">
        <v>33600000</v>
      </c>
      <c r="C1219" s="144" t="s">
        <v>355</v>
      </c>
      <c r="D1219" s="113" t="s">
        <v>1953</v>
      </c>
      <c r="E1219" s="143" t="s">
        <v>103</v>
      </c>
      <c r="F1219" s="109" t="s">
        <v>95</v>
      </c>
      <c r="G1219" s="121">
        <v>7048.67</v>
      </c>
      <c r="H1219" s="99" t="s">
        <v>96</v>
      </c>
      <c r="I1219" s="99" t="s">
        <v>8</v>
      </c>
      <c r="J1219" s="12"/>
      <c r="K1219" s="13"/>
      <c r="L1219" s="14"/>
      <c r="M1219" s="15"/>
      <c r="N1219" s="12"/>
      <c r="O1219" s="108">
        <f>SUM(L1219:L1222)</f>
        <v>7048.67</v>
      </c>
      <c r="P1219" s="108">
        <f>SUM(M1219:M1222)</f>
        <v>7048.67</v>
      </c>
      <c r="Q1219" s="108">
        <f>SUM(L1223:L1224)</f>
        <v>0</v>
      </c>
      <c r="R1219" s="108">
        <f>SUM(M1223:M1224)</f>
        <v>0</v>
      </c>
      <c r="S1219" s="108">
        <f>SUM(L1225:L1226)</f>
        <v>0</v>
      </c>
      <c r="T1219" s="108">
        <f>SUM(M1225:M1226)</f>
        <v>0</v>
      </c>
      <c r="U1219" s="108">
        <f>SUM(L1227:L1228)</f>
        <v>0</v>
      </c>
      <c r="V1219" s="108">
        <f>SUM(M1227:M1228)</f>
        <v>0</v>
      </c>
      <c r="W1219" s="108">
        <f>O1219+Q1219+S1219+U1219</f>
        <v>7048.67</v>
      </c>
      <c r="X1219" s="108">
        <f>P1219+R1219+T1219+V1219</f>
        <v>7048.67</v>
      </c>
      <c r="AM1219" s="16"/>
      <c r="AN1219" s="16"/>
      <c r="AO1219" s="16"/>
      <c r="AP1219" s="16"/>
      <c r="AQ1219" s="16"/>
      <c r="AR1219" s="16"/>
      <c r="AS1219" s="16"/>
      <c r="AT1219" s="16"/>
      <c r="AU1219" s="16"/>
      <c r="AV1219" s="16"/>
      <c r="AW1219" s="16"/>
    </row>
    <row r="1220" spans="1:49" ht="15.75" customHeight="1" x14ac:dyDescent="0.25">
      <c r="A1220" s="109"/>
      <c r="B1220" s="119"/>
      <c r="C1220" s="144"/>
      <c r="D1220" s="114"/>
      <c r="E1220" s="143"/>
      <c r="F1220" s="109"/>
      <c r="G1220" s="121"/>
      <c r="H1220" s="99"/>
      <c r="I1220" s="99"/>
      <c r="J1220" s="12" t="s">
        <v>209</v>
      </c>
      <c r="K1220" s="13" t="s">
        <v>131</v>
      </c>
      <c r="L1220" s="14">
        <v>336.42</v>
      </c>
      <c r="M1220" s="14">
        <v>336.42</v>
      </c>
      <c r="N1220" s="12" t="s">
        <v>189</v>
      </c>
      <c r="O1220" s="108"/>
      <c r="P1220" s="108"/>
      <c r="Q1220" s="108"/>
      <c r="R1220" s="108"/>
      <c r="S1220" s="108"/>
      <c r="T1220" s="108"/>
      <c r="U1220" s="108"/>
      <c r="V1220" s="108"/>
      <c r="W1220" s="108"/>
      <c r="X1220" s="108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</row>
    <row r="1221" spans="1:49" ht="15.75" customHeight="1" x14ac:dyDescent="0.25">
      <c r="A1221" s="109"/>
      <c r="B1221" s="119"/>
      <c r="C1221" s="144"/>
      <c r="D1221" s="114"/>
      <c r="E1221" s="143"/>
      <c r="F1221" s="109"/>
      <c r="G1221" s="121"/>
      <c r="H1221" s="99"/>
      <c r="I1221" s="99"/>
      <c r="J1221" s="12" t="s">
        <v>117</v>
      </c>
      <c r="K1221" s="13" t="s">
        <v>116</v>
      </c>
      <c r="L1221" s="14">
        <v>675.6</v>
      </c>
      <c r="M1221" s="15">
        <v>675.6</v>
      </c>
      <c r="N1221" s="12" t="s">
        <v>158</v>
      </c>
      <c r="O1221" s="108"/>
      <c r="P1221" s="108"/>
      <c r="Q1221" s="108"/>
      <c r="R1221" s="108"/>
      <c r="S1221" s="108"/>
      <c r="T1221" s="108"/>
      <c r="U1221" s="108"/>
      <c r="V1221" s="108"/>
      <c r="W1221" s="108"/>
      <c r="X1221" s="108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</row>
    <row r="1222" spans="1:49" ht="15.75" customHeight="1" x14ac:dyDescent="0.25">
      <c r="A1222" s="109"/>
      <c r="B1222" s="119"/>
      <c r="C1222" s="144"/>
      <c r="D1222" s="114"/>
      <c r="E1222" s="143"/>
      <c r="F1222" s="109"/>
      <c r="G1222" s="121"/>
      <c r="H1222" s="99"/>
      <c r="I1222" s="99"/>
      <c r="J1222" s="12" t="s">
        <v>101</v>
      </c>
      <c r="K1222" s="13" t="s">
        <v>111</v>
      </c>
      <c r="L1222" s="14">
        <v>6036.65</v>
      </c>
      <c r="M1222" s="14">
        <v>6036.65</v>
      </c>
      <c r="N1222" s="12" t="s">
        <v>158</v>
      </c>
      <c r="O1222" s="108"/>
      <c r="P1222" s="108"/>
      <c r="Q1222" s="108"/>
      <c r="R1222" s="108"/>
      <c r="S1222" s="108"/>
      <c r="T1222" s="108"/>
      <c r="U1222" s="108"/>
      <c r="V1222" s="108"/>
      <c r="W1222" s="108"/>
      <c r="X1222" s="108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</row>
    <row r="1223" spans="1:49" ht="15.75" customHeight="1" x14ac:dyDescent="0.25">
      <c r="A1223" s="109"/>
      <c r="B1223" s="119"/>
      <c r="C1223" s="144"/>
      <c r="D1223" s="114"/>
      <c r="E1223" s="143"/>
      <c r="F1223" s="109"/>
      <c r="G1223" s="121"/>
      <c r="H1223" s="99"/>
      <c r="I1223" s="99" t="s">
        <v>19</v>
      </c>
      <c r="J1223" s="12"/>
      <c r="K1223" s="13"/>
      <c r="L1223" s="14"/>
      <c r="M1223" s="14"/>
      <c r="N1223" s="12"/>
      <c r="O1223" s="108"/>
      <c r="P1223" s="108"/>
      <c r="Q1223" s="108"/>
      <c r="R1223" s="108"/>
      <c r="S1223" s="108"/>
      <c r="T1223" s="108"/>
      <c r="U1223" s="108"/>
      <c r="V1223" s="108"/>
      <c r="W1223" s="108"/>
      <c r="X1223" s="108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</row>
    <row r="1224" spans="1:49" ht="15.75" customHeight="1" x14ac:dyDescent="0.25">
      <c r="A1224" s="109"/>
      <c r="B1224" s="119"/>
      <c r="C1224" s="144"/>
      <c r="D1224" s="114"/>
      <c r="E1224" s="143"/>
      <c r="F1224" s="109"/>
      <c r="G1224" s="121"/>
      <c r="H1224" s="99"/>
      <c r="I1224" s="99"/>
      <c r="J1224" s="12"/>
      <c r="K1224" s="13"/>
      <c r="L1224" s="14"/>
      <c r="M1224" s="14"/>
      <c r="N1224" s="12"/>
      <c r="O1224" s="108"/>
      <c r="P1224" s="108"/>
      <c r="Q1224" s="108"/>
      <c r="R1224" s="108"/>
      <c r="S1224" s="108"/>
      <c r="T1224" s="108"/>
      <c r="U1224" s="108"/>
      <c r="V1224" s="108"/>
      <c r="W1224" s="108"/>
      <c r="X1224" s="108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</row>
    <row r="1225" spans="1:49" ht="15.75" customHeight="1" x14ac:dyDescent="0.25">
      <c r="A1225" s="109"/>
      <c r="B1225" s="119"/>
      <c r="C1225" s="144"/>
      <c r="D1225" s="114"/>
      <c r="E1225" s="143"/>
      <c r="F1225" s="109"/>
      <c r="G1225" s="121"/>
      <c r="H1225" s="99"/>
      <c r="I1225" s="99" t="s">
        <v>10</v>
      </c>
      <c r="J1225" s="12"/>
      <c r="K1225" s="13"/>
      <c r="L1225" s="14"/>
      <c r="M1225" s="15"/>
      <c r="N1225" s="12"/>
      <c r="O1225" s="108"/>
      <c r="P1225" s="108"/>
      <c r="Q1225" s="108"/>
      <c r="R1225" s="108"/>
      <c r="S1225" s="108"/>
      <c r="T1225" s="108"/>
      <c r="U1225" s="108"/>
      <c r="V1225" s="108"/>
      <c r="W1225" s="108"/>
      <c r="X1225" s="108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</row>
    <row r="1226" spans="1:49" ht="15.75" customHeight="1" x14ac:dyDescent="0.25">
      <c r="A1226" s="109"/>
      <c r="B1226" s="119"/>
      <c r="C1226" s="144"/>
      <c r="D1226" s="114"/>
      <c r="E1226" s="143"/>
      <c r="F1226" s="109"/>
      <c r="G1226" s="121"/>
      <c r="H1226" s="99"/>
      <c r="I1226" s="99"/>
      <c r="J1226" s="12"/>
      <c r="K1226" s="13"/>
      <c r="L1226" s="14"/>
      <c r="M1226" s="14"/>
      <c r="N1226" s="13"/>
      <c r="O1226" s="108"/>
      <c r="P1226" s="108"/>
      <c r="Q1226" s="108"/>
      <c r="R1226" s="108"/>
      <c r="S1226" s="108"/>
      <c r="T1226" s="108"/>
      <c r="U1226" s="108"/>
      <c r="V1226" s="108"/>
      <c r="W1226" s="108"/>
      <c r="X1226" s="108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</row>
    <row r="1227" spans="1:49" ht="15.75" customHeight="1" x14ac:dyDescent="0.25">
      <c r="A1227" s="109"/>
      <c r="B1227" s="119"/>
      <c r="C1227" s="144"/>
      <c r="D1227" s="114"/>
      <c r="E1227" s="143"/>
      <c r="F1227" s="109"/>
      <c r="G1227" s="121"/>
      <c r="H1227" s="99"/>
      <c r="I1227" s="99" t="s">
        <v>20</v>
      </c>
      <c r="J1227" s="12"/>
      <c r="K1227" s="13"/>
      <c r="L1227" s="14"/>
      <c r="M1227" s="14"/>
      <c r="N1227" s="12"/>
      <c r="O1227" s="108"/>
      <c r="P1227" s="108"/>
      <c r="Q1227" s="108"/>
      <c r="R1227" s="108"/>
      <c r="S1227" s="108"/>
      <c r="T1227" s="108"/>
      <c r="U1227" s="108"/>
      <c r="V1227" s="108"/>
      <c r="W1227" s="108"/>
      <c r="X1227" s="108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</row>
    <row r="1228" spans="1:49" ht="15.75" customHeight="1" x14ac:dyDescent="0.25">
      <c r="A1228" s="109"/>
      <c r="B1228" s="119"/>
      <c r="C1228" s="144"/>
      <c r="D1228" s="115"/>
      <c r="E1228" s="143"/>
      <c r="F1228" s="109"/>
      <c r="G1228" s="121"/>
      <c r="H1228" s="99"/>
      <c r="I1228" s="99"/>
      <c r="J1228" s="12"/>
      <c r="K1228" s="12"/>
      <c r="L1228" s="15"/>
      <c r="M1228" s="14"/>
      <c r="N1228" s="12"/>
      <c r="O1228" s="108"/>
      <c r="P1228" s="108"/>
      <c r="Q1228" s="108"/>
      <c r="R1228" s="108"/>
      <c r="S1228" s="108"/>
      <c r="T1228" s="108"/>
      <c r="U1228" s="108"/>
      <c r="V1228" s="108"/>
      <c r="W1228" s="108"/>
      <c r="X1228" s="108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</row>
    <row r="1229" spans="1:49" ht="15.75" customHeight="1" x14ac:dyDescent="0.25">
      <c r="A1229" s="109" t="s">
        <v>1998</v>
      </c>
      <c r="B1229" s="119">
        <v>33600000</v>
      </c>
      <c r="C1229" s="144" t="s">
        <v>355</v>
      </c>
      <c r="D1229" s="113" t="s">
        <v>1954</v>
      </c>
      <c r="E1229" s="143" t="s">
        <v>119</v>
      </c>
      <c r="F1229" s="109" t="s">
        <v>94</v>
      </c>
      <c r="G1229" s="121">
        <v>136</v>
      </c>
      <c r="H1229" s="99" t="s">
        <v>85</v>
      </c>
      <c r="I1229" s="99" t="s">
        <v>8</v>
      </c>
      <c r="J1229" s="12"/>
      <c r="K1229" s="13"/>
      <c r="L1229" s="14"/>
      <c r="M1229" s="15"/>
      <c r="N1229" s="12"/>
      <c r="O1229" s="108">
        <f>SUM(L1229:L1230)</f>
        <v>136</v>
      </c>
      <c r="P1229" s="108">
        <f>SUM(M1229:M1230)</f>
        <v>136</v>
      </c>
      <c r="Q1229" s="108">
        <f>SUM(L1231:L1232)</f>
        <v>0</v>
      </c>
      <c r="R1229" s="108">
        <f>SUM(M1231:M1232)</f>
        <v>0</v>
      </c>
      <c r="S1229" s="108">
        <f>SUM(L1233:L1234)</f>
        <v>0</v>
      </c>
      <c r="T1229" s="108">
        <f>SUM(M1233:M1234)</f>
        <v>0</v>
      </c>
      <c r="U1229" s="108">
        <f>SUM(L1235:L1236)</f>
        <v>0</v>
      </c>
      <c r="V1229" s="108">
        <f>SUM(M1235:M1236)</f>
        <v>0</v>
      </c>
      <c r="W1229" s="108">
        <f>O1229+Q1229+S1229+U1229</f>
        <v>136</v>
      </c>
      <c r="X1229" s="108">
        <f>P1229+R1229+T1229+V1229</f>
        <v>136</v>
      </c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</row>
    <row r="1230" spans="1:49" ht="15.75" customHeight="1" x14ac:dyDescent="0.25">
      <c r="A1230" s="109"/>
      <c r="B1230" s="119"/>
      <c r="C1230" s="144"/>
      <c r="D1230" s="114"/>
      <c r="E1230" s="143"/>
      <c r="F1230" s="109"/>
      <c r="G1230" s="121"/>
      <c r="H1230" s="99"/>
      <c r="I1230" s="99"/>
      <c r="J1230" s="12" t="s">
        <v>99</v>
      </c>
      <c r="K1230" s="13" t="s">
        <v>113</v>
      </c>
      <c r="L1230" s="14">
        <v>136</v>
      </c>
      <c r="M1230" s="14">
        <v>136</v>
      </c>
      <c r="N1230" s="12" t="s">
        <v>158</v>
      </c>
      <c r="O1230" s="108"/>
      <c r="P1230" s="108"/>
      <c r="Q1230" s="108"/>
      <c r="R1230" s="108"/>
      <c r="S1230" s="108"/>
      <c r="T1230" s="108"/>
      <c r="U1230" s="108"/>
      <c r="V1230" s="108"/>
      <c r="W1230" s="108"/>
      <c r="X1230" s="108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</row>
    <row r="1231" spans="1:49" ht="15.75" customHeight="1" x14ac:dyDescent="0.25">
      <c r="A1231" s="109"/>
      <c r="B1231" s="119"/>
      <c r="C1231" s="144"/>
      <c r="D1231" s="114"/>
      <c r="E1231" s="143"/>
      <c r="F1231" s="109"/>
      <c r="G1231" s="121"/>
      <c r="H1231" s="99"/>
      <c r="I1231" s="99" t="s">
        <v>19</v>
      </c>
      <c r="J1231" s="12"/>
      <c r="K1231" s="13"/>
      <c r="L1231" s="14"/>
      <c r="M1231" s="14"/>
      <c r="N1231" s="12"/>
      <c r="O1231" s="108"/>
      <c r="P1231" s="108"/>
      <c r="Q1231" s="108"/>
      <c r="R1231" s="108"/>
      <c r="S1231" s="108"/>
      <c r="T1231" s="108"/>
      <c r="U1231" s="108"/>
      <c r="V1231" s="108"/>
      <c r="W1231" s="108"/>
      <c r="X1231" s="108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</row>
    <row r="1232" spans="1:49" ht="15.75" customHeight="1" x14ac:dyDescent="0.25">
      <c r="A1232" s="109"/>
      <c r="B1232" s="119"/>
      <c r="C1232" s="144"/>
      <c r="D1232" s="114"/>
      <c r="E1232" s="143"/>
      <c r="F1232" s="109"/>
      <c r="G1232" s="121"/>
      <c r="H1232" s="99"/>
      <c r="I1232" s="99"/>
      <c r="J1232" s="12"/>
      <c r="K1232" s="13"/>
      <c r="L1232" s="14"/>
      <c r="M1232" s="14"/>
      <c r="N1232" s="12"/>
      <c r="O1232" s="108"/>
      <c r="P1232" s="108"/>
      <c r="Q1232" s="108"/>
      <c r="R1232" s="108"/>
      <c r="S1232" s="108"/>
      <c r="T1232" s="108"/>
      <c r="U1232" s="108"/>
      <c r="V1232" s="108"/>
      <c r="W1232" s="108"/>
      <c r="X1232" s="108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</row>
    <row r="1233" spans="1:49" ht="15.75" customHeight="1" x14ac:dyDescent="0.25">
      <c r="A1233" s="109"/>
      <c r="B1233" s="119"/>
      <c r="C1233" s="144"/>
      <c r="D1233" s="114"/>
      <c r="E1233" s="143"/>
      <c r="F1233" s="109"/>
      <c r="G1233" s="121"/>
      <c r="H1233" s="99"/>
      <c r="I1233" s="99" t="s">
        <v>10</v>
      </c>
      <c r="J1233" s="12"/>
      <c r="K1233" s="13"/>
      <c r="L1233" s="14"/>
      <c r="M1233" s="15"/>
      <c r="N1233" s="12"/>
      <c r="O1233" s="108"/>
      <c r="P1233" s="108"/>
      <c r="Q1233" s="108"/>
      <c r="R1233" s="108"/>
      <c r="S1233" s="108"/>
      <c r="T1233" s="108"/>
      <c r="U1233" s="108"/>
      <c r="V1233" s="108"/>
      <c r="W1233" s="108"/>
      <c r="X1233" s="108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</row>
    <row r="1234" spans="1:49" ht="15.75" customHeight="1" x14ac:dyDescent="0.25">
      <c r="A1234" s="109"/>
      <c r="B1234" s="119"/>
      <c r="C1234" s="144"/>
      <c r="D1234" s="114"/>
      <c r="E1234" s="143"/>
      <c r="F1234" s="109"/>
      <c r="G1234" s="121"/>
      <c r="H1234" s="99"/>
      <c r="I1234" s="99"/>
      <c r="J1234" s="12"/>
      <c r="K1234" s="13"/>
      <c r="L1234" s="14"/>
      <c r="M1234" s="14"/>
      <c r="N1234" s="13"/>
      <c r="O1234" s="108"/>
      <c r="P1234" s="108"/>
      <c r="Q1234" s="108"/>
      <c r="R1234" s="108"/>
      <c r="S1234" s="108"/>
      <c r="T1234" s="108"/>
      <c r="U1234" s="108"/>
      <c r="V1234" s="108"/>
      <c r="W1234" s="108"/>
      <c r="X1234" s="108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</row>
    <row r="1235" spans="1:49" ht="15.75" customHeight="1" x14ac:dyDescent="0.25">
      <c r="A1235" s="109"/>
      <c r="B1235" s="119"/>
      <c r="C1235" s="144"/>
      <c r="D1235" s="114"/>
      <c r="E1235" s="143"/>
      <c r="F1235" s="109"/>
      <c r="G1235" s="121"/>
      <c r="H1235" s="99"/>
      <c r="I1235" s="99" t="s">
        <v>20</v>
      </c>
      <c r="J1235" s="12"/>
      <c r="K1235" s="13"/>
      <c r="L1235" s="14"/>
      <c r="M1235" s="14"/>
      <c r="N1235" s="12"/>
      <c r="O1235" s="108"/>
      <c r="P1235" s="108"/>
      <c r="Q1235" s="108"/>
      <c r="R1235" s="108"/>
      <c r="S1235" s="108"/>
      <c r="T1235" s="108"/>
      <c r="U1235" s="108"/>
      <c r="V1235" s="108"/>
      <c r="W1235" s="108"/>
      <c r="X1235" s="108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</row>
    <row r="1236" spans="1:49" ht="15.75" customHeight="1" x14ac:dyDescent="0.25">
      <c r="A1236" s="109"/>
      <c r="B1236" s="119"/>
      <c r="C1236" s="144"/>
      <c r="D1236" s="115"/>
      <c r="E1236" s="143"/>
      <c r="F1236" s="109"/>
      <c r="G1236" s="121"/>
      <c r="H1236" s="99"/>
      <c r="I1236" s="99"/>
      <c r="J1236" s="12"/>
      <c r="K1236" s="12"/>
      <c r="L1236" s="15"/>
      <c r="M1236" s="14"/>
      <c r="N1236" s="12"/>
      <c r="O1236" s="108"/>
      <c r="P1236" s="108"/>
      <c r="Q1236" s="108"/>
      <c r="R1236" s="108"/>
      <c r="S1236" s="108"/>
      <c r="T1236" s="108"/>
      <c r="U1236" s="108"/>
      <c r="V1236" s="108"/>
      <c r="W1236" s="108"/>
      <c r="X1236" s="108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</row>
    <row r="1237" spans="1:49" ht="15.75" customHeight="1" x14ac:dyDescent="0.25">
      <c r="A1237" s="109" t="s">
        <v>1998</v>
      </c>
      <c r="B1237" s="119">
        <v>33600000</v>
      </c>
      <c r="C1237" s="144" t="s">
        <v>355</v>
      </c>
      <c r="D1237" s="113" t="s">
        <v>415</v>
      </c>
      <c r="E1237" s="143" t="s">
        <v>118</v>
      </c>
      <c r="F1237" s="109" t="s">
        <v>84</v>
      </c>
      <c r="G1237" s="121">
        <v>12</v>
      </c>
      <c r="H1237" s="99" t="s">
        <v>85</v>
      </c>
      <c r="I1237" s="99" t="s">
        <v>8</v>
      </c>
      <c r="J1237" s="12"/>
      <c r="K1237" s="13"/>
      <c r="L1237" s="14"/>
      <c r="M1237" s="15"/>
      <c r="N1237" s="12"/>
      <c r="O1237" s="108">
        <f>SUM(L1237:L1238)</f>
        <v>12</v>
      </c>
      <c r="P1237" s="108">
        <f>SUM(M1237:M1238)</f>
        <v>12</v>
      </c>
      <c r="Q1237" s="108">
        <f>SUM(L1239:L1240)</f>
        <v>0</v>
      </c>
      <c r="R1237" s="108">
        <f>SUM(M1239:M1240)</f>
        <v>0</v>
      </c>
      <c r="S1237" s="108">
        <f>SUM(L1241:L1242)</f>
        <v>0</v>
      </c>
      <c r="T1237" s="108">
        <f>SUM(M1241:M1242)</f>
        <v>0</v>
      </c>
      <c r="U1237" s="108">
        <f>SUM(L1243:L1244)</f>
        <v>0</v>
      </c>
      <c r="V1237" s="108">
        <f>SUM(M1243:M1244)</f>
        <v>0</v>
      </c>
      <c r="W1237" s="108">
        <f>O1237+Q1237+S1237+U1237</f>
        <v>12</v>
      </c>
      <c r="X1237" s="108">
        <f>P1237+R1237+T1237+V1237</f>
        <v>12</v>
      </c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</row>
    <row r="1238" spans="1:49" ht="15.75" customHeight="1" x14ac:dyDescent="0.25">
      <c r="A1238" s="109"/>
      <c r="B1238" s="119"/>
      <c r="C1238" s="144"/>
      <c r="D1238" s="114"/>
      <c r="E1238" s="143"/>
      <c r="F1238" s="109"/>
      <c r="G1238" s="121"/>
      <c r="H1238" s="99"/>
      <c r="I1238" s="99"/>
      <c r="J1238" s="12" t="s">
        <v>90</v>
      </c>
      <c r="K1238" s="13" t="s">
        <v>114</v>
      </c>
      <c r="L1238" s="14">
        <v>12</v>
      </c>
      <c r="M1238" s="14">
        <v>12</v>
      </c>
      <c r="N1238" s="12" t="s">
        <v>158</v>
      </c>
      <c r="O1238" s="108"/>
      <c r="P1238" s="108"/>
      <c r="Q1238" s="108"/>
      <c r="R1238" s="108"/>
      <c r="S1238" s="108"/>
      <c r="T1238" s="108"/>
      <c r="U1238" s="108"/>
      <c r="V1238" s="108"/>
      <c r="W1238" s="108"/>
      <c r="X1238" s="108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</row>
    <row r="1239" spans="1:49" ht="15.75" customHeight="1" x14ac:dyDescent="0.25">
      <c r="A1239" s="109"/>
      <c r="B1239" s="119"/>
      <c r="C1239" s="144"/>
      <c r="D1239" s="114"/>
      <c r="E1239" s="143"/>
      <c r="F1239" s="109"/>
      <c r="G1239" s="121"/>
      <c r="H1239" s="99"/>
      <c r="I1239" s="99" t="s">
        <v>19</v>
      </c>
      <c r="J1239" s="12"/>
      <c r="K1239" s="13"/>
      <c r="L1239" s="14"/>
      <c r="M1239" s="14"/>
      <c r="N1239" s="12"/>
      <c r="O1239" s="108"/>
      <c r="P1239" s="108"/>
      <c r="Q1239" s="108"/>
      <c r="R1239" s="108"/>
      <c r="S1239" s="108"/>
      <c r="T1239" s="108"/>
      <c r="U1239" s="108"/>
      <c r="V1239" s="108"/>
      <c r="W1239" s="108"/>
      <c r="X1239" s="108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</row>
    <row r="1240" spans="1:49" ht="15.75" customHeight="1" x14ac:dyDescent="0.25">
      <c r="A1240" s="109"/>
      <c r="B1240" s="119"/>
      <c r="C1240" s="144"/>
      <c r="D1240" s="114"/>
      <c r="E1240" s="143"/>
      <c r="F1240" s="109"/>
      <c r="G1240" s="121"/>
      <c r="H1240" s="99"/>
      <c r="I1240" s="99"/>
      <c r="J1240" s="12"/>
      <c r="K1240" s="13"/>
      <c r="L1240" s="14"/>
      <c r="M1240" s="14"/>
      <c r="N1240" s="12"/>
      <c r="O1240" s="108"/>
      <c r="P1240" s="108"/>
      <c r="Q1240" s="108"/>
      <c r="R1240" s="108"/>
      <c r="S1240" s="108"/>
      <c r="T1240" s="108"/>
      <c r="U1240" s="108"/>
      <c r="V1240" s="108"/>
      <c r="W1240" s="108"/>
      <c r="X1240" s="108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</row>
    <row r="1241" spans="1:49" ht="15.75" customHeight="1" x14ac:dyDescent="0.25">
      <c r="A1241" s="109"/>
      <c r="B1241" s="119"/>
      <c r="C1241" s="144"/>
      <c r="D1241" s="114"/>
      <c r="E1241" s="143"/>
      <c r="F1241" s="109"/>
      <c r="G1241" s="121"/>
      <c r="H1241" s="99"/>
      <c r="I1241" s="99" t="s">
        <v>10</v>
      </c>
      <c r="J1241" s="12"/>
      <c r="K1241" s="13"/>
      <c r="L1241" s="14"/>
      <c r="M1241" s="15"/>
      <c r="N1241" s="12"/>
      <c r="O1241" s="108"/>
      <c r="P1241" s="108"/>
      <c r="Q1241" s="108"/>
      <c r="R1241" s="108"/>
      <c r="S1241" s="108"/>
      <c r="T1241" s="108"/>
      <c r="U1241" s="108"/>
      <c r="V1241" s="108"/>
      <c r="W1241" s="108"/>
      <c r="X1241" s="108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</row>
    <row r="1242" spans="1:49" ht="15.75" customHeight="1" x14ac:dyDescent="0.25">
      <c r="A1242" s="109"/>
      <c r="B1242" s="119"/>
      <c r="C1242" s="144"/>
      <c r="D1242" s="114"/>
      <c r="E1242" s="143"/>
      <c r="F1242" s="109"/>
      <c r="G1242" s="121"/>
      <c r="H1242" s="99"/>
      <c r="I1242" s="99"/>
      <c r="J1242" s="12"/>
      <c r="K1242" s="13"/>
      <c r="L1242" s="14"/>
      <c r="M1242" s="14"/>
      <c r="N1242" s="13"/>
      <c r="O1242" s="108"/>
      <c r="P1242" s="108"/>
      <c r="Q1242" s="108"/>
      <c r="R1242" s="108"/>
      <c r="S1242" s="108"/>
      <c r="T1242" s="108"/>
      <c r="U1242" s="108"/>
      <c r="V1242" s="108"/>
      <c r="W1242" s="108"/>
      <c r="X1242" s="108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</row>
    <row r="1243" spans="1:49" ht="15.75" customHeight="1" x14ac:dyDescent="0.25">
      <c r="A1243" s="109"/>
      <c r="B1243" s="119"/>
      <c r="C1243" s="144"/>
      <c r="D1243" s="114"/>
      <c r="E1243" s="143"/>
      <c r="F1243" s="109"/>
      <c r="G1243" s="121"/>
      <c r="H1243" s="99"/>
      <c r="I1243" s="99" t="s">
        <v>20</v>
      </c>
      <c r="J1243" s="12"/>
      <c r="K1243" s="13"/>
      <c r="L1243" s="14"/>
      <c r="M1243" s="14"/>
      <c r="N1243" s="12"/>
      <c r="O1243" s="108"/>
      <c r="P1243" s="108"/>
      <c r="Q1243" s="108"/>
      <c r="R1243" s="108"/>
      <c r="S1243" s="108"/>
      <c r="T1243" s="108"/>
      <c r="U1243" s="108"/>
      <c r="V1243" s="108"/>
      <c r="W1243" s="108"/>
      <c r="X1243" s="108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</row>
    <row r="1244" spans="1:49" ht="15.75" customHeight="1" x14ac:dyDescent="0.25">
      <c r="A1244" s="109"/>
      <c r="B1244" s="119"/>
      <c r="C1244" s="144"/>
      <c r="D1244" s="115"/>
      <c r="E1244" s="143"/>
      <c r="F1244" s="109"/>
      <c r="G1244" s="121"/>
      <c r="H1244" s="99"/>
      <c r="I1244" s="99"/>
      <c r="J1244" s="12"/>
      <c r="K1244" s="12"/>
      <c r="L1244" s="15"/>
      <c r="M1244" s="14"/>
      <c r="N1244" s="12"/>
      <c r="O1244" s="108"/>
      <c r="P1244" s="108"/>
      <c r="Q1244" s="108"/>
      <c r="R1244" s="108"/>
      <c r="S1244" s="108"/>
      <c r="T1244" s="108"/>
      <c r="U1244" s="108"/>
      <c r="V1244" s="108"/>
      <c r="W1244" s="108"/>
      <c r="X1244" s="108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</row>
    <row r="1245" spans="1:49" ht="15.75" customHeight="1" x14ac:dyDescent="0.25">
      <c r="A1245" s="109" t="s">
        <v>1998</v>
      </c>
      <c r="B1245" s="119">
        <v>33600000</v>
      </c>
      <c r="C1245" s="144" t="s">
        <v>355</v>
      </c>
      <c r="D1245" s="113" t="s">
        <v>131</v>
      </c>
      <c r="E1245" s="143" t="s">
        <v>97</v>
      </c>
      <c r="F1245" s="109" t="s">
        <v>87</v>
      </c>
      <c r="G1245" s="121">
        <v>2075</v>
      </c>
      <c r="H1245" s="99" t="s">
        <v>86</v>
      </c>
      <c r="I1245" s="99" t="s">
        <v>8</v>
      </c>
      <c r="J1245" s="12"/>
      <c r="K1245" s="13"/>
      <c r="L1245" s="14"/>
      <c r="M1245" s="15"/>
      <c r="N1245" s="12"/>
      <c r="O1245" s="108">
        <f>SUM(L1245:L1246)</f>
        <v>2075</v>
      </c>
      <c r="P1245" s="108">
        <f>SUM(M1245:M1246)</f>
        <v>2075</v>
      </c>
      <c r="Q1245" s="108">
        <f>SUM(L1247:L1248)</f>
        <v>0</v>
      </c>
      <c r="R1245" s="108">
        <f>SUM(M1247:M1248)</f>
        <v>0</v>
      </c>
      <c r="S1245" s="108">
        <f>SUM(L1249:L1250)</f>
        <v>0</v>
      </c>
      <c r="T1245" s="108">
        <f>SUM(M1249:M1250)</f>
        <v>0</v>
      </c>
      <c r="U1245" s="108">
        <f>SUM(L1251:L1252)</f>
        <v>0</v>
      </c>
      <c r="V1245" s="108">
        <f>SUM(M1251:M1252)</f>
        <v>0</v>
      </c>
      <c r="W1245" s="108">
        <f>O1245+Q1245+S1245+U1245</f>
        <v>2075</v>
      </c>
      <c r="X1245" s="108">
        <f>P1245+R1245+T1245+V1245</f>
        <v>2075</v>
      </c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</row>
    <row r="1246" spans="1:49" ht="15.75" customHeight="1" x14ac:dyDescent="0.25">
      <c r="A1246" s="109"/>
      <c r="B1246" s="119"/>
      <c r="C1246" s="144"/>
      <c r="D1246" s="114"/>
      <c r="E1246" s="143"/>
      <c r="F1246" s="109"/>
      <c r="G1246" s="121"/>
      <c r="H1246" s="99"/>
      <c r="I1246" s="99"/>
      <c r="J1246" s="12" t="s">
        <v>98</v>
      </c>
      <c r="K1246" s="13" t="s">
        <v>76</v>
      </c>
      <c r="L1246" s="14">
        <v>2075</v>
      </c>
      <c r="M1246" s="14">
        <v>2075</v>
      </c>
      <c r="N1246" s="12" t="s">
        <v>106</v>
      </c>
      <c r="O1246" s="108"/>
      <c r="P1246" s="108"/>
      <c r="Q1246" s="108"/>
      <c r="R1246" s="108"/>
      <c r="S1246" s="108"/>
      <c r="T1246" s="108"/>
      <c r="U1246" s="108"/>
      <c r="V1246" s="108"/>
      <c r="W1246" s="108"/>
      <c r="X1246" s="108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</row>
    <row r="1247" spans="1:49" ht="15.75" customHeight="1" x14ac:dyDescent="0.25">
      <c r="A1247" s="109"/>
      <c r="B1247" s="119"/>
      <c r="C1247" s="144"/>
      <c r="D1247" s="114"/>
      <c r="E1247" s="143"/>
      <c r="F1247" s="109"/>
      <c r="G1247" s="121"/>
      <c r="H1247" s="99"/>
      <c r="I1247" s="99" t="s">
        <v>19</v>
      </c>
      <c r="J1247" s="12"/>
      <c r="K1247" s="13"/>
      <c r="L1247" s="14"/>
      <c r="M1247" s="14"/>
      <c r="N1247" s="12"/>
      <c r="O1247" s="108"/>
      <c r="P1247" s="108"/>
      <c r="Q1247" s="108"/>
      <c r="R1247" s="108"/>
      <c r="S1247" s="108"/>
      <c r="T1247" s="108"/>
      <c r="U1247" s="108"/>
      <c r="V1247" s="108"/>
      <c r="W1247" s="108"/>
      <c r="X1247" s="108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</row>
    <row r="1248" spans="1:49" ht="15.75" customHeight="1" x14ac:dyDescent="0.25">
      <c r="A1248" s="109"/>
      <c r="B1248" s="119"/>
      <c r="C1248" s="144"/>
      <c r="D1248" s="114"/>
      <c r="E1248" s="143"/>
      <c r="F1248" s="109"/>
      <c r="G1248" s="121"/>
      <c r="H1248" s="99"/>
      <c r="I1248" s="99"/>
      <c r="J1248" s="12"/>
      <c r="K1248" s="13"/>
      <c r="L1248" s="14"/>
      <c r="M1248" s="14"/>
      <c r="N1248" s="12"/>
      <c r="O1248" s="108"/>
      <c r="P1248" s="108"/>
      <c r="Q1248" s="108"/>
      <c r="R1248" s="108"/>
      <c r="S1248" s="108"/>
      <c r="T1248" s="108"/>
      <c r="U1248" s="108"/>
      <c r="V1248" s="108"/>
      <c r="W1248" s="108"/>
      <c r="X1248" s="108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</row>
    <row r="1249" spans="1:49" ht="15.75" customHeight="1" x14ac:dyDescent="0.25">
      <c r="A1249" s="109"/>
      <c r="B1249" s="119"/>
      <c r="C1249" s="144"/>
      <c r="D1249" s="114"/>
      <c r="E1249" s="143"/>
      <c r="F1249" s="109"/>
      <c r="G1249" s="121"/>
      <c r="H1249" s="99"/>
      <c r="I1249" s="99" t="s">
        <v>10</v>
      </c>
      <c r="J1249" s="12"/>
      <c r="K1249" s="13"/>
      <c r="L1249" s="14"/>
      <c r="M1249" s="15"/>
      <c r="N1249" s="12"/>
      <c r="O1249" s="108"/>
      <c r="P1249" s="108"/>
      <c r="Q1249" s="108"/>
      <c r="R1249" s="108"/>
      <c r="S1249" s="108"/>
      <c r="T1249" s="108"/>
      <c r="U1249" s="108"/>
      <c r="V1249" s="108"/>
      <c r="W1249" s="108"/>
      <c r="X1249" s="108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</row>
    <row r="1250" spans="1:49" ht="15.75" customHeight="1" x14ac:dyDescent="0.25">
      <c r="A1250" s="109"/>
      <c r="B1250" s="119"/>
      <c r="C1250" s="144"/>
      <c r="D1250" s="114"/>
      <c r="E1250" s="143"/>
      <c r="F1250" s="109"/>
      <c r="G1250" s="121"/>
      <c r="H1250" s="99"/>
      <c r="I1250" s="99"/>
      <c r="J1250" s="12"/>
      <c r="K1250" s="13"/>
      <c r="L1250" s="14"/>
      <c r="M1250" s="14"/>
      <c r="N1250" s="13"/>
      <c r="O1250" s="108"/>
      <c r="P1250" s="108"/>
      <c r="Q1250" s="108"/>
      <c r="R1250" s="108"/>
      <c r="S1250" s="108"/>
      <c r="T1250" s="108"/>
      <c r="U1250" s="108"/>
      <c r="V1250" s="108"/>
      <c r="W1250" s="108"/>
      <c r="X1250" s="108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</row>
    <row r="1251" spans="1:49" ht="15.75" customHeight="1" x14ac:dyDescent="0.25">
      <c r="A1251" s="109"/>
      <c r="B1251" s="119"/>
      <c r="C1251" s="144"/>
      <c r="D1251" s="114"/>
      <c r="E1251" s="143"/>
      <c r="F1251" s="109"/>
      <c r="G1251" s="121"/>
      <c r="H1251" s="99"/>
      <c r="I1251" s="99" t="s">
        <v>20</v>
      </c>
      <c r="J1251" s="12"/>
      <c r="K1251" s="13"/>
      <c r="L1251" s="14"/>
      <c r="M1251" s="14"/>
      <c r="N1251" s="12"/>
      <c r="O1251" s="108"/>
      <c r="P1251" s="108"/>
      <c r="Q1251" s="108"/>
      <c r="R1251" s="108"/>
      <c r="S1251" s="108"/>
      <c r="T1251" s="108"/>
      <c r="U1251" s="108"/>
      <c r="V1251" s="108"/>
      <c r="W1251" s="108"/>
      <c r="X1251" s="108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</row>
    <row r="1252" spans="1:49" ht="15.75" customHeight="1" x14ac:dyDescent="0.25">
      <c r="A1252" s="109"/>
      <c r="B1252" s="119"/>
      <c r="C1252" s="144"/>
      <c r="D1252" s="115"/>
      <c r="E1252" s="143"/>
      <c r="F1252" s="109"/>
      <c r="G1252" s="121"/>
      <c r="H1252" s="99"/>
      <c r="I1252" s="99"/>
      <c r="J1252" s="12"/>
      <c r="K1252" s="12"/>
      <c r="L1252" s="15"/>
      <c r="M1252" s="14"/>
      <c r="N1252" s="12"/>
      <c r="O1252" s="108"/>
      <c r="P1252" s="108"/>
      <c r="Q1252" s="108"/>
      <c r="R1252" s="108"/>
      <c r="S1252" s="108"/>
      <c r="T1252" s="108"/>
      <c r="U1252" s="108"/>
      <c r="V1252" s="108"/>
      <c r="W1252" s="108"/>
      <c r="X1252" s="108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</row>
    <row r="1253" spans="1:49" ht="15.75" customHeight="1" x14ac:dyDescent="0.25">
      <c r="A1253" s="109" t="s">
        <v>1999</v>
      </c>
      <c r="B1253" s="110">
        <v>33700000</v>
      </c>
      <c r="C1253" s="113" t="s">
        <v>146</v>
      </c>
      <c r="D1253" s="113" t="s">
        <v>43</v>
      </c>
      <c r="E1253" s="116" t="s">
        <v>181</v>
      </c>
      <c r="F1253" s="109" t="s">
        <v>318</v>
      </c>
      <c r="G1253" s="121">
        <v>42850</v>
      </c>
      <c r="H1253" s="99" t="s">
        <v>258</v>
      </c>
      <c r="I1253" s="99" t="s">
        <v>8</v>
      </c>
      <c r="J1253" s="12"/>
      <c r="K1253" s="13"/>
      <c r="L1253" s="14"/>
      <c r="M1253" s="15"/>
      <c r="N1253" s="12"/>
      <c r="O1253" s="108">
        <f>SUM(L1253:L1254)</f>
        <v>1658</v>
      </c>
      <c r="P1253" s="108">
        <f>SUM(M1253:M1254)</f>
        <v>1658</v>
      </c>
      <c r="Q1253" s="108">
        <f>SUM(L1255:L1257)</f>
        <v>8274.6</v>
      </c>
      <c r="R1253" s="108">
        <f>SUM(M1255:M1257)</f>
        <v>8274.6</v>
      </c>
      <c r="S1253" s="108">
        <f>SUM(L1258:L1259)</f>
        <v>3428.5</v>
      </c>
      <c r="T1253" s="108">
        <f>SUM(M1258:M1259)</f>
        <v>3428.5</v>
      </c>
      <c r="U1253" s="108">
        <f>SUM(L1260:L1265)</f>
        <v>12603.900000000001</v>
      </c>
      <c r="V1253" s="108">
        <f>SUM(M1260:M1265)</f>
        <v>12603.900000000001</v>
      </c>
      <c r="W1253" s="108">
        <f t="shared" ref="W1253" si="59">O1253+Q1253+S1253+U1253</f>
        <v>25965</v>
      </c>
      <c r="X1253" s="108">
        <f t="shared" ref="X1253" si="60">P1253+R1253+T1253+V1253</f>
        <v>25965</v>
      </c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</row>
    <row r="1254" spans="1:49" ht="15.75" customHeight="1" x14ac:dyDescent="0.25">
      <c r="A1254" s="109"/>
      <c r="B1254" s="111"/>
      <c r="C1254" s="114"/>
      <c r="D1254" s="114"/>
      <c r="E1254" s="117"/>
      <c r="F1254" s="109"/>
      <c r="G1254" s="121"/>
      <c r="H1254" s="99"/>
      <c r="I1254" s="99"/>
      <c r="J1254" s="12"/>
      <c r="K1254" s="13"/>
      <c r="L1254" s="14">
        <v>1658</v>
      </c>
      <c r="M1254" s="14">
        <v>1658</v>
      </c>
      <c r="N1254" s="13"/>
      <c r="O1254" s="108"/>
      <c r="P1254" s="108"/>
      <c r="Q1254" s="108"/>
      <c r="R1254" s="108"/>
      <c r="S1254" s="108"/>
      <c r="T1254" s="108"/>
      <c r="U1254" s="108"/>
      <c r="V1254" s="108"/>
      <c r="W1254" s="108"/>
      <c r="X1254" s="108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</row>
    <row r="1255" spans="1:49" ht="15.75" customHeight="1" x14ac:dyDescent="0.25">
      <c r="A1255" s="109"/>
      <c r="B1255" s="111"/>
      <c r="C1255" s="114"/>
      <c r="D1255" s="114"/>
      <c r="E1255" s="117"/>
      <c r="F1255" s="109"/>
      <c r="G1255" s="121"/>
      <c r="H1255" s="99"/>
      <c r="I1255" s="99" t="s">
        <v>19</v>
      </c>
      <c r="J1255" s="12" t="s">
        <v>506</v>
      </c>
      <c r="K1255" s="13" t="s">
        <v>464</v>
      </c>
      <c r="L1255" s="14">
        <v>765.3</v>
      </c>
      <c r="M1255" s="14">
        <v>765.3</v>
      </c>
      <c r="N1255" s="12" t="s">
        <v>469</v>
      </c>
      <c r="O1255" s="108"/>
      <c r="P1255" s="108"/>
      <c r="Q1255" s="108"/>
      <c r="R1255" s="108"/>
      <c r="S1255" s="108"/>
      <c r="T1255" s="108"/>
      <c r="U1255" s="108"/>
      <c r="V1255" s="108"/>
      <c r="W1255" s="108"/>
      <c r="X1255" s="108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</row>
    <row r="1256" spans="1:49" ht="15.75" customHeight="1" x14ac:dyDescent="0.25">
      <c r="A1256" s="109"/>
      <c r="B1256" s="111"/>
      <c r="C1256" s="114"/>
      <c r="D1256" s="114"/>
      <c r="E1256" s="117"/>
      <c r="F1256" s="109"/>
      <c r="G1256" s="121"/>
      <c r="H1256" s="99"/>
      <c r="I1256" s="99"/>
      <c r="J1256" s="12" t="s">
        <v>405</v>
      </c>
      <c r="K1256" s="13" t="s">
        <v>786</v>
      </c>
      <c r="L1256" s="14">
        <v>6258</v>
      </c>
      <c r="M1256" s="14">
        <v>6258</v>
      </c>
      <c r="N1256" s="12" t="s">
        <v>848</v>
      </c>
      <c r="O1256" s="108"/>
      <c r="P1256" s="108"/>
      <c r="Q1256" s="108"/>
      <c r="R1256" s="108"/>
      <c r="S1256" s="108"/>
      <c r="T1256" s="108"/>
      <c r="U1256" s="108"/>
      <c r="V1256" s="108"/>
      <c r="W1256" s="108"/>
      <c r="X1256" s="108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</row>
    <row r="1257" spans="1:49" ht="15.75" customHeight="1" x14ac:dyDescent="0.25">
      <c r="A1257" s="109"/>
      <c r="B1257" s="111"/>
      <c r="C1257" s="114"/>
      <c r="D1257" s="114"/>
      <c r="E1257" s="117"/>
      <c r="F1257" s="109"/>
      <c r="G1257" s="121"/>
      <c r="H1257" s="99"/>
      <c r="I1257" s="99"/>
      <c r="J1257" s="12" t="s">
        <v>507</v>
      </c>
      <c r="K1257" s="13" t="s">
        <v>484</v>
      </c>
      <c r="L1257" s="14">
        <v>1251.3</v>
      </c>
      <c r="M1257" s="14">
        <v>1251.3</v>
      </c>
      <c r="N1257" s="12" t="s">
        <v>469</v>
      </c>
      <c r="O1257" s="108"/>
      <c r="P1257" s="108"/>
      <c r="Q1257" s="108"/>
      <c r="R1257" s="108"/>
      <c r="S1257" s="108"/>
      <c r="T1257" s="108"/>
      <c r="U1257" s="108"/>
      <c r="V1257" s="108"/>
      <c r="W1257" s="108"/>
      <c r="X1257" s="108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</row>
    <row r="1258" spans="1:49" ht="15.75" customHeight="1" x14ac:dyDescent="0.25">
      <c r="A1258" s="109"/>
      <c r="B1258" s="111"/>
      <c r="C1258" s="114"/>
      <c r="D1258" s="114"/>
      <c r="E1258" s="117"/>
      <c r="F1258" s="109"/>
      <c r="G1258" s="121"/>
      <c r="H1258" s="99"/>
      <c r="I1258" s="99" t="s">
        <v>10</v>
      </c>
      <c r="J1258" s="18" t="s">
        <v>1325</v>
      </c>
      <c r="K1258" s="18" t="s">
        <v>1293</v>
      </c>
      <c r="L1258" s="15">
        <v>2630.5</v>
      </c>
      <c r="M1258" s="15">
        <v>2630.5</v>
      </c>
      <c r="N1258" s="18" t="s">
        <v>1373</v>
      </c>
      <c r="O1258" s="108"/>
      <c r="P1258" s="108"/>
      <c r="Q1258" s="108"/>
      <c r="R1258" s="108"/>
      <c r="S1258" s="108"/>
      <c r="T1258" s="108"/>
      <c r="U1258" s="108"/>
      <c r="V1258" s="108"/>
      <c r="W1258" s="108"/>
      <c r="X1258" s="108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</row>
    <row r="1259" spans="1:49" ht="15.75" customHeight="1" x14ac:dyDescent="0.25">
      <c r="A1259" s="109"/>
      <c r="B1259" s="111"/>
      <c r="C1259" s="114"/>
      <c r="D1259" s="114"/>
      <c r="E1259" s="117"/>
      <c r="F1259" s="109"/>
      <c r="G1259" s="121"/>
      <c r="H1259" s="99"/>
      <c r="I1259" s="99"/>
      <c r="J1259" s="18" t="s">
        <v>1328</v>
      </c>
      <c r="K1259" s="18" t="s">
        <v>1302</v>
      </c>
      <c r="L1259" s="15">
        <v>798</v>
      </c>
      <c r="M1259" s="15">
        <v>798</v>
      </c>
      <c r="N1259" s="18" t="s">
        <v>1338</v>
      </c>
      <c r="O1259" s="108"/>
      <c r="P1259" s="108"/>
      <c r="Q1259" s="108"/>
      <c r="R1259" s="108"/>
      <c r="S1259" s="108"/>
      <c r="T1259" s="108"/>
      <c r="U1259" s="108"/>
      <c r="V1259" s="108"/>
      <c r="W1259" s="108"/>
      <c r="X1259" s="108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</row>
    <row r="1260" spans="1:49" ht="15.75" customHeight="1" x14ac:dyDescent="0.25">
      <c r="A1260" s="109"/>
      <c r="B1260" s="111"/>
      <c r="C1260" s="114"/>
      <c r="D1260" s="114"/>
      <c r="E1260" s="117"/>
      <c r="F1260" s="109"/>
      <c r="G1260" s="121"/>
      <c r="H1260" s="99"/>
      <c r="I1260" s="99" t="s">
        <v>20</v>
      </c>
      <c r="J1260" s="12" t="s">
        <v>1481</v>
      </c>
      <c r="K1260" s="12" t="s">
        <v>1427</v>
      </c>
      <c r="L1260" s="14">
        <v>1080</v>
      </c>
      <c r="M1260" s="15">
        <v>1080</v>
      </c>
      <c r="N1260" s="12" t="s">
        <v>1427</v>
      </c>
      <c r="O1260" s="108"/>
      <c r="P1260" s="108"/>
      <c r="Q1260" s="108"/>
      <c r="R1260" s="108"/>
      <c r="S1260" s="108"/>
      <c r="T1260" s="108"/>
      <c r="U1260" s="108"/>
      <c r="V1260" s="108"/>
      <c r="W1260" s="108"/>
      <c r="X1260" s="108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</row>
    <row r="1261" spans="1:49" ht="15.75" customHeight="1" x14ac:dyDescent="0.25">
      <c r="A1261" s="109"/>
      <c r="B1261" s="111"/>
      <c r="C1261" s="114"/>
      <c r="D1261" s="114"/>
      <c r="E1261" s="117"/>
      <c r="F1261" s="109"/>
      <c r="G1261" s="121"/>
      <c r="H1261" s="99"/>
      <c r="I1261" s="99"/>
      <c r="J1261" s="12" t="s">
        <v>1845</v>
      </c>
      <c r="K1261" s="12" t="s">
        <v>1812</v>
      </c>
      <c r="L1261" s="14">
        <v>1075.8</v>
      </c>
      <c r="M1261" s="15">
        <v>1075.8</v>
      </c>
      <c r="N1261" s="12" t="s">
        <v>1907</v>
      </c>
      <c r="O1261" s="108"/>
      <c r="P1261" s="108"/>
      <c r="Q1261" s="108"/>
      <c r="R1261" s="108"/>
      <c r="S1261" s="108"/>
      <c r="T1261" s="108"/>
      <c r="U1261" s="108"/>
      <c r="V1261" s="108"/>
      <c r="W1261" s="108"/>
      <c r="X1261" s="108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</row>
    <row r="1262" spans="1:49" ht="15.75" customHeight="1" x14ac:dyDescent="0.25">
      <c r="A1262" s="109"/>
      <c r="B1262" s="111"/>
      <c r="C1262" s="114"/>
      <c r="D1262" s="114"/>
      <c r="E1262" s="117"/>
      <c r="F1262" s="109"/>
      <c r="G1262" s="121"/>
      <c r="H1262" s="99"/>
      <c r="I1262" s="99"/>
      <c r="J1262" s="12" t="s">
        <v>1843</v>
      </c>
      <c r="K1262" s="12" t="s">
        <v>1844</v>
      </c>
      <c r="L1262" s="14">
        <v>3591</v>
      </c>
      <c r="M1262" s="15">
        <v>3591</v>
      </c>
      <c r="N1262" s="12" t="s">
        <v>1907</v>
      </c>
      <c r="O1262" s="108"/>
      <c r="P1262" s="108"/>
      <c r="Q1262" s="108"/>
      <c r="R1262" s="108"/>
      <c r="S1262" s="108"/>
      <c r="T1262" s="108"/>
      <c r="U1262" s="108"/>
      <c r="V1262" s="108"/>
      <c r="W1262" s="108"/>
      <c r="X1262" s="108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</row>
    <row r="1263" spans="1:49" ht="15.75" customHeight="1" x14ac:dyDescent="0.25">
      <c r="A1263" s="109"/>
      <c r="B1263" s="111"/>
      <c r="C1263" s="114"/>
      <c r="D1263" s="114"/>
      <c r="E1263" s="117"/>
      <c r="F1263" s="109"/>
      <c r="G1263" s="121"/>
      <c r="H1263" s="99"/>
      <c r="I1263" s="99"/>
      <c r="J1263" s="12" t="s">
        <v>1933</v>
      </c>
      <c r="K1263" s="12" t="s">
        <v>1844</v>
      </c>
      <c r="L1263" s="14">
        <v>1567.8</v>
      </c>
      <c r="M1263" s="15">
        <v>1567.8</v>
      </c>
      <c r="N1263" s="12" t="s">
        <v>1844</v>
      </c>
      <c r="O1263" s="108"/>
      <c r="P1263" s="108"/>
      <c r="Q1263" s="108"/>
      <c r="R1263" s="108"/>
      <c r="S1263" s="108"/>
      <c r="T1263" s="108"/>
      <c r="U1263" s="108"/>
      <c r="V1263" s="108"/>
      <c r="W1263" s="108"/>
      <c r="X1263" s="108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</row>
    <row r="1264" spans="1:49" ht="15.75" customHeight="1" x14ac:dyDescent="0.25">
      <c r="A1264" s="109"/>
      <c r="B1264" s="111"/>
      <c r="C1264" s="114"/>
      <c r="D1264" s="114"/>
      <c r="E1264" s="117"/>
      <c r="F1264" s="109"/>
      <c r="G1264" s="121"/>
      <c r="H1264" s="99"/>
      <c r="I1264" s="99"/>
      <c r="J1264" s="12" t="s">
        <v>1876</v>
      </c>
      <c r="K1264" s="12" t="s">
        <v>43</v>
      </c>
      <c r="L1264" s="14">
        <v>2109.5</v>
      </c>
      <c r="M1264" s="15">
        <v>2109.5</v>
      </c>
      <c r="N1264" s="12" t="s">
        <v>1925</v>
      </c>
      <c r="O1264" s="108"/>
      <c r="P1264" s="108"/>
      <c r="Q1264" s="108"/>
      <c r="R1264" s="108"/>
      <c r="S1264" s="108"/>
      <c r="T1264" s="108"/>
      <c r="U1264" s="108"/>
      <c r="V1264" s="108"/>
      <c r="W1264" s="108"/>
      <c r="X1264" s="108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</row>
    <row r="1265" spans="1:49" ht="15.75" customHeight="1" x14ac:dyDescent="0.25">
      <c r="A1265" s="109"/>
      <c r="B1265" s="112"/>
      <c r="C1265" s="115"/>
      <c r="D1265" s="115"/>
      <c r="E1265" s="118"/>
      <c r="F1265" s="109"/>
      <c r="G1265" s="121"/>
      <c r="H1265" s="99"/>
      <c r="I1265" s="99"/>
      <c r="J1265" s="12" t="s">
        <v>1597</v>
      </c>
      <c r="K1265" s="12" t="s">
        <v>1598</v>
      </c>
      <c r="L1265" s="15">
        <v>3179.8</v>
      </c>
      <c r="M1265" s="15">
        <v>3179.8</v>
      </c>
      <c r="N1265" s="12" t="s">
        <v>1641</v>
      </c>
      <c r="O1265" s="108"/>
      <c r="P1265" s="108"/>
      <c r="Q1265" s="108"/>
      <c r="R1265" s="108"/>
      <c r="S1265" s="108"/>
      <c r="T1265" s="108"/>
      <c r="U1265" s="108"/>
      <c r="V1265" s="108"/>
      <c r="W1265" s="108"/>
      <c r="X1265" s="108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</row>
    <row r="1266" spans="1:49" ht="15.75" customHeight="1" x14ac:dyDescent="0.25">
      <c r="A1266" s="109" t="s">
        <v>1999</v>
      </c>
      <c r="B1266" s="110">
        <v>34900000</v>
      </c>
      <c r="C1266" s="113" t="s">
        <v>251</v>
      </c>
      <c r="D1266" s="113" t="s">
        <v>43</v>
      </c>
      <c r="E1266" s="116" t="s">
        <v>465</v>
      </c>
      <c r="F1266" s="109" t="s">
        <v>529</v>
      </c>
      <c r="G1266" s="121">
        <v>3150</v>
      </c>
      <c r="H1266" s="99" t="s">
        <v>531</v>
      </c>
      <c r="I1266" s="99" t="s">
        <v>8</v>
      </c>
      <c r="J1266" s="12"/>
      <c r="K1266" s="13"/>
      <c r="L1266" s="14"/>
      <c r="M1266" s="15"/>
      <c r="N1266" s="12"/>
      <c r="O1266" s="108">
        <f>SUM(L1266:L1267)</f>
        <v>0</v>
      </c>
      <c r="P1266" s="108">
        <f>SUM(M1266:M1267)</f>
        <v>0</v>
      </c>
      <c r="Q1266" s="108">
        <f>SUM(L1268:L1269)</f>
        <v>2100</v>
      </c>
      <c r="R1266" s="108">
        <f>SUM(M1268:M1269)</f>
        <v>2100</v>
      </c>
      <c r="S1266" s="108">
        <f>SUM(L1270:L1271)</f>
        <v>0</v>
      </c>
      <c r="T1266" s="108">
        <f>SUM(M1270:M1271)</f>
        <v>0</v>
      </c>
      <c r="U1266" s="108">
        <f>SUM(L1272:L1273)</f>
        <v>1050</v>
      </c>
      <c r="V1266" s="108">
        <f>SUM(M1272:M1273)</f>
        <v>1050</v>
      </c>
      <c r="W1266" s="108">
        <f t="shared" ref="W1266" si="61">O1266+Q1266+S1266+U1266</f>
        <v>3150</v>
      </c>
      <c r="X1266" s="108">
        <f t="shared" ref="X1266" si="62">P1266+R1266+T1266+V1266</f>
        <v>3150</v>
      </c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</row>
    <row r="1267" spans="1:49" ht="15.75" customHeight="1" x14ac:dyDescent="0.25">
      <c r="A1267" s="109"/>
      <c r="B1267" s="111"/>
      <c r="C1267" s="114"/>
      <c r="D1267" s="114"/>
      <c r="E1267" s="117"/>
      <c r="F1267" s="109"/>
      <c r="G1267" s="121"/>
      <c r="H1267" s="99"/>
      <c r="I1267" s="99"/>
      <c r="J1267" s="12"/>
      <c r="K1267" s="13"/>
      <c r="L1267" s="14"/>
      <c r="M1267" s="14"/>
      <c r="N1267" s="12"/>
      <c r="O1267" s="108"/>
      <c r="P1267" s="108"/>
      <c r="Q1267" s="108"/>
      <c r="R1267" s="108"/>
      <c r="S1267" s="108"/>
      <c r="T1267" s="108"/>
      <c r="U1267" s="108"/>
      <c r="V1267" s="108"/>
      <c r="W1267" s="108"/>
      <c r="X1267" s="108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</row>
    <row r="1268" spans="1:49" ht="15.75" customHeight="1" x14ac:dyDescent="0.25">
      <c r="A1268" s="109"/>
      <c r="B1268" s="111"/>
      <c r="C1268" s="114"/>
      <c r="D1268" s="114"/>
      <c r="E1268" s="117"/>
      <c r="F1268" s="109"/>
      <c r="G1268" s="121"/>
      <c r="H1268" s="99"/>
      <c r="I1268" s="99" t="s">
        <v>19</v>
      </c>
      <c r="J1268" s="12" t="s">
        <v>913</v>
      </c>
      <c r="K1268" s="13" t="s">
        <v>911</v>
      </c>
      <c r="L1268" s="14">
        <v>1050</v>
      </c>
      <c r="M1268" s="14">
        <v>1050</v>
      </c>
      <c r="N1268" s="12" t="s">
        <v>911</v>
      </c>
      <c r="O1268" s="108"/>
      <c r="P1268" s="108"/>
      <c r="Q1268" s="108"/>
      <c r="R1268" s="108"/>
      <c r="S1268" s="108"/>
      <c r="T1268" s="108"/>
      <c r="U1268" s="108"/>
      <c r="V1268" s="108"/>
      <c r="W1268" s="108"/>
      <c r="X1268" s="108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</row>
    <row r="1269" spans="1:49" ht="15.75" customHeight="1" x14ac:dyDescent="0.25">
      <c r="A1269" s="109"/>
      <c r="B1269" s="111"/>
      <c r="C1269" s="114"/>
      <c r="D1269" s="114"/>
      <c r="E1269" s="117"/>
      <c r="F1269" s="109"/>
      <c r="G1269" s="121"/>
      <c r="H1269" s="99"/>
      <c r="I1269" s="99"/>
      <c r="J1269" s="12" t="s">
        <v>693</v>
      </c>
      <c r="K1269" s="13" t="s">
        <v>694</v>
      </c>
      <c r="L1269" s="14">
        <v>1050</v>
      </c>
      <c r="M1269" s="14">
        <v>1050</v>
      </c>
      <c r="N1269" s="12" t="s">
        <v>610</v>
      </c>
      <c r="O1269" s="108"/>
      <c r="P1269" s="108"/>
      <c r="Q1269" s="108"/>
      <c r="R1269" s="108"/>
      <c r="S1269" s="108"/>
      <c r="T1269" s="108"/>
      <c r="U1269" s="108"/>
      <c r="V1269" s="108"/>
      <c r="W1269" s="108"/>
      <c r="X1269" s="108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</row>
    <row r="1270" spans="1:49" ht="15.75" customHeight="1" x14ac:dyDescent="0.25">
      <c r="A1270" s="109"/>
      <c r="B1270" s="111"/>
      <c r="C1270" s="114"/>
      <c r="D1270" s="114"/>
      <c r="E1270" s="117"/>
      <c r="F1270" s="109"/>
      <c r="G1270" s="121"/>
      <c r="H1270" s="99"/>
      <c r="I1270" s="99" t="s">
        <v>10</v>
      </c>
      <c r="J1270" s="12"/>
      <c r="K1270" s="13"/>
      <c r="L1270" s="14"/>
      <c r="M1270" s="15"/>
      <c r="N1270" s="12"/>
      <c r="O1270" s="108"/>
      <c r="P1270" s="108"/>
      <c r="Q1270" s="108"/>
      <c r="R1270" s="108"/>
      <c r="S1270" s="108"/>
      <c r="T1270" s="108"/>
      <c r="U1270" s="108"/>
      <c r="V1270" s="108"/>
      <c r="W1270" s="108"/>
      <c r="X1270" s="108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</row>
    <row r="1271" spans="1:49" ht="15.75" customHeight="1" x14ac:dyDescent="0.25">
      <c r="A1271" s="109"/>
      <c r="B1271" s="111"/>
      <c r="C1271" s="114"/>
      <c r="D1271" s="114"/>
      <c r="E1271" s="117"/>
      <c r="F1271" s="109"/>
      <c r="G1271" s="121"/>
      <c r="H1271" s="99"/>
      <c r="I1271" s="99"/>
      <c r="J1271" s="12"/>
      <c r="K1271" s="13"/>
      <c r="L1271" s="14"/>
      <c r="M1271" s="14"/>
      <c r="N1271" s="12"/>
      <c r="O1271" s="108"/>
      <c r="P1271" s="108"/>
      <c r="Q1271" s="108"/>
      <c r="R1271" s="108"/>
      <c r="S1271" s="108"/>
      <c r="T1271" s="108"/>
      <c r="U1271" s="108"/>
      <c r="V1271" s="108"/>
      <c r="W1271" s="108"/>
      <c r="X1271" s="108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</row>
    <row r="1272" spans="1:49" ht="15.75" customHeight="1" x14ac:dyDescent="0.25">
      <c r="A1272" s="109"/>
      <c r="B1272" s="111"/>
      <c r="C1272" s="114"/>
      <c r="D1272" s="114"/>
      <c r="E1272" s="117"/>
      <c r="F1272" s="109"/>
      <c r="G1272" s="121"/>
      <c r="H1272" s="99"/>
      <c r="I1272" s="99" t="s">
        <v>20</v>
      </c>
      <c r="J1272" s="12" t="s">
        <v>1440</v>
      </c>
      <c r="K1272" s="12" t="s">
        <v>1427</v>
      </c>
      <c r="L1272" s="15">
        <v>1050</v>
      </c>
      <c r="M1272" s="15">
        <v>1050</v>
      </c>
      <c r="N1272" s="12" t="s">
        <v>1427</v>
      </c>
      <c r="O1272" s="108"/>
      <c r="P1272" s="108"/>
      <c r="Q1272" s="108"/>
      <c r="R1272" s="108"/>
      <c r="S1272" s="108"/>
      <c r="T1272" s="108"/>
      <c r="U1272" s="108"/>
      <c r="V1272" s="108"/>
      <c r="W1272" s="108"/>
      <c r="X1272" s="108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</row>
    <row r="1273" spans="1:49" ht="15.75" customHeight="1" x14ac:dyDescent="0.25">
      <c r="A1273" s="109"/>
      <c r="B1273" s="112"/>
      <c r="C1273" s="115"/>
      <c r="D1273" s="115"/>
      <c r="E1273" s="118"/>
      <c r="F1273" s="109"/>
      <c r="G1273" s="121"/>
      <c r="H1273" s="99"/>
      <c r="I1273" s="99"/>
      <c r="J1273" s="12"/>
      <c r="K1273" s="12"/>
      <c r="L1273" s="15"/>
      <c r="M1273" s="15"/>
      <c r="N1273" s="12"/>
      <c r="O1273" s="108"/>
      <c r="P1273" s="108"/>
      <c r="Q1273" s="108"/>
      <c r="R1273" s="108"/>
      <c r="S1273" s="108"/>
      <c r="T1273" s="108"/>
      <c r="U1273" s="108"/>
      <c r="V1273" s="108"/>
      <c r="W1273" s="108"/>
      <c r="X1273" s="108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</row>
    <row r="1274" spans="1:49" ht="15.75" customHeight="1" x14ac:dyDescent="0.25">
      <c r="A1274" s="109" t="s">
        <v>1999</v>
      </c>
      <c r="B1274" s="110">
        <v>34900000</v>
      </c>
      <c r="C1274" s="113" t="s">
        <v>251</v>
      </c>
      <c r="D1274" s="113" t="s">
        <v>43</v>
      </c>
      <c r="E1274" s="116" t="s">
        <v>1589</v>
      </c>
      <c r="F1274" s="109" t="s">
        <v>1590</v>
      </c>
      <c r="G1274" s="121">
        <v>2080</v>
      </c>
      <c r="H1274" s="99" t="s">
        <v>531</v>
      </c>
      <c r="I1274" s="99" t="s">
        <v>8</v>
      </c>
      <c r="J1274" s="12"/>
      <c r="K1274" s="13"/>
      <c r="L1274" s="14"/>
      <c r="M1274" s="15"/>
      <c r="N1274" s="12"/>
      <c r="O1274" s="108">
        <f>SUM(L1274:L1275)</f>
        <v>0</v>
      </c>
      <c r="P1274" s="108">
        <f>SUM(M1274:M1275)</f>
        <v>0</v>
      </c>
      <c r="Q1274" s="108">
        <f>SUM(L1276:L1277)</f>
        <v>0</v>
      </c>
      <c r="R1274" s="108">
        <f>SUM(M1276:M1277)</f>
        <v>0</v>
      </c>
      <c r="S1274" s="108">
        <f>SUM(L1278:L1279)</f>
        <v>0</v>
      </c>
      <c r="T1274" s="108">
        <f>SUM(M1278:M1279)</f>
        <v>0</v>
      </c>
      <c r="U1274" s="108">
        <f>SUM(L1280:L1281)</f>
        <v>2080</v>
      </c>
      <c r="V1274" s="108">
        <f>SUM(M1280:M1281)</f>
        <v>2080</v>
      </c>
      <c r="W1274" s="108">
        <f t="shared" ref="W1274" si="63">O1274+Q1274+S1274+U1274</f>
        <v>2080</v>
      </c>
      <c r="X1274" s="108">
        <f t="shared" ref="X1274" si="64">P1274+R1274+T1274+V1274</f>
        <v>2080</v>
      </c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</row>
    <row r="1275" spans="1:49" ht="15.75" customHeight="1" x14ac:dyDescent="0.25">
      <c r="A1275" s="109"/>
      <c r="B1275" s="111"/>
      <c r="C1275" s="114"/>
      <c r="D1275" s="114"/>
      <c r="E1275" s="117"/>
      <c r="F1275" s="109"/>
      <c r="G1275" s="121"/>
      <c r="H1275" s="99"/>
      <c r="I1275" s="99"/>
      <c r="J1275" s="12"/>
      <c r="K1275" s="13"/>
      <c r="L1275" s="14"/>
      <c r="M1275" s="14"/>
      <c r="N1275" s="12"/>
      <c r="O1275" s="108"/>
      <c r="P1275" s="108"/>
      <c r="Q1275" s="108"/>
      <c r="R1275" s="108"/>
      <c r="S1275" s="108"/>
      <c r="T1275" s="108"/>
      <c r="U1275" s="108"/>
      <c r="V1275" s="108"/>
      <c r="W1275" s="108"/>
      <c r="X1275" s="108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</row>
    <row r="1276" spans="1:49" ht="15.75" customHeight="1" x14ac:dyDescent="0.25">
      <c r="A1276" s="109"/>
      <c r="B1276" s="111"/>
      <c r="C1276" s="114"/>
      <c r="D1276" s="114"/>
      <c r="E1276" s="117"/>
      <c r="F1276" s="109"/>
      <c r="G1276" s="121"/>
      <c r="H1276" s="99"/>
      <c r="I1276" s="99" t="s">
        <v>19</v>
      </c>
      <c r="J1276" s="12"/>
      <c r="K1276" s="13"/>
      <c r="L1276" s="14"/>
      <c r="M1276" s="14"/>
      <c r="N1276" s="12"/>
      <c r="O1276" s="108"/>
      <c r="P1276" s="108"/>
      <c r="Q1276" s="108"/>
      <c r="R1276" s="108"/>
      <c r="S1276" s="108"/>
      <c r="T1276" s="108"/>
      <c r="U1276" s="108"/>
      <c r="V1276" s="108"/>
      <c r="W1276" s="108"/>
      <c r="X1276" s="108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</row>
    <row r="1277" spans="1:49" ht="15.75" customHeight="1" x14ac:dyDescent="0.25">
      <c r="A1277" s="109"/>
      <c r="B1277" s="111"/>
      <c r="C1277" s="114"/>
      <c r="D1277" s="114"/>
      <c r="E1277" s="117"/>
      <c r="F1277" s="109"/>
      <c r="G1277" s="121"/>
      <c r="H1277" s="99"/>
      <c r="I1277" s="99"/>
      <c r="J1277" s="12"/>
      <c r="K1277" s="13"/>
      <c r="L1277" s="14"/>
      <c r="M1277" s="14"/>
      <c r="N1277" s="12"/>
      <c r="O1277" s="108"/>
      <c r="P1277" s="108"/>
      <c r="Q1277" s="108"/>
      <c r="R1277" s="108"/>
      <c r="S1277" s="108"/>
      <c r="T1277" s="108"/>
      <c r="U1277" s="108"/>
      <c r="V1277" s="108"/>
      <c r="W1277" s="108"/>
      <c r="X1277" s="108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</row>
    <row r="1278" spans="1:49" ht="15.75" customHeight="1" x14ac:dyDescent="0.25">
      <c r="A1278" s="109"/>
      <c r="B1278" s="111"/>
      <c r="C1278" s="114"/>
      <c r="D1278" s="114"/>
      <c r="E1278" s="117"/>
      <c r="F1278" s="109"/>
      <c r="G1278" s="121"/>
      <c r="H1278" s="99"/>
      <c r="I1278" s="99" t="s">
        <v>10</v>
      </c>
      <c r="J1278" s="12"/>
      <c r="K1278" s="13"/>
      <c r="L1278" s="14"/>
      <c r="M1278" s="15"/>
      <c r="N1278" s="12"/>
      <c r="O1278" s="108"/>
      <c r="P1278" s="108"/>
      <c r="Q1278" s="108"/>
      <c r="R1278" s="108"/>
      <c r="S1278" s="108"/>
      <c r="T1278" s="108"/>
      <c r="U1278" s="108"/>
      <c r="V1278" s="108"/>
      <c r="W1278" s="108"/>
      <c r="X1278" s="108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</row>
    <row r="1279" spans="1:49" ht="15.75" customHeight="1" x14ac:dyDescent="0.25">
      <c r="A1279" s="109"/>
      <c r="B1279" s="111"/>
      <c r="C1279" s="114"/>
      <c r="D1279" s="114"/>
      <c r="E1279" s="117"/>
      <c r="F1279" s="109"/>
      <c r="G1279" s="121"/>
      <c r="H1279" s="99"/>
      <c r="I1279" s="99"/>
      <c r="J1279" s="12"/>
      <c r="K1279" s="13"/>
      <c r="L1279" s="14"/>
      <c r="M1279" s="14"/>
      <c r="N1279" s="12"/>
      <c r="O1279" s="108"/>
      <c r="P1279" s="108"/>
      <c r="Q1279" s="108"/>
      <c r="R1279" s="108"/>
      <c r="S1279" s="108"/>
      <c r="T1279" s="108"/>
      <c r="U1279" s="108"/>
      <c r="V1279" s="108"/>
      <c r="W1279" s="108"/>
      <c r="X1279" s="108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</row>
    <row r="1280" spans="1:49" ht="15.75" customHeight="1" x14ac:dyDescent="0.25">
      <c r="A1280" s="109"/>
      <c r="B1280" s="111"/>
      <c r="C1280" s="114"/>
      <c r="D1280" s="114"/>
      <c r="E1280" s="117"/>
      <c r="F1280" s="109"/>
      <c r="G1280" s="121"/>
      <c r="H1280" s="99"/>
      <c r="I1280" s="99" t="s">
        <v>20</v>
      </c>
      <c r="J1280" s="12" t="s">
        <v>1765</v>
      </c>
      <c r="K1280" s="12" t="s">
        <v>1766</v>
      </c>
      <c r="L1280" s="15">
        <v>1040</v>
      </c>
      <c r="M1280" s="15">
        <v>1040</v>
      </c>
      <c r="N1280" s="12"/>
      <c r="O1280" s="108"/>
      <c r="P1280" s="108"/>
      <c r="Q1280" s="108"/>
      <c r="R1280" s="108"/>
      <c r="S1280" s="108"/>
      <c r="T1280" s="108"/>
      <c r="U1280" s="108"/>
      <c r="V1280" s="108"/>
      <c r="W1280" s="108"/>
      <c r="X1280" s="108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</row>
    <row r="1281" spans="1:49" ht="15.75" customHeight="1" x14ac:dyDescent="0.25">
      <c r="A1281" s="109"/>
      <c r="B1281" s="112"/>
      <c r="C1281" s="115"/>
      <c r="D1281" s="115"/>
      <c r="E1281" s="118"/>
      <c r="F1281" s="109"/>
      <c r="G1281" s="121"/>
      <c r="H1281" s="99"/>
      <c r="I1281" s="99"/>
      <c r="J1281" s="12" t="s">
        <v>1863</v>
      </c>
      <c r="K1281" s="12" t="s">
        <v>1864</v>
      </c>
      <c r="L1281" s="15">
        <v>1040</v>
      </c>
      <c r="M1281" s="15">
        <v>1040</v>
      </c>
      <c r="N1281" s="12" t="s">
        <v>1911</v>
      </c>
      <c r="O1281" s="108"/>
      <c r="P1281" s="108"/>
      <c r="Q1281" s="108"/>
      <c r="R1281" s="108"/>
      <c r="S1281" s="108"/>
      <c r="T1281" s="108"/>
      <c r="U1281" s="108"/>
      <c r="V1281" s="108"/>
      <c r="W1281" s="108"/>
      <c r="X1281" s="108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</row>
    <row r="1282" spans="1:49" ht="15.75" customHeight="1" x14ac:dyDescent="0.25">
      <c r="A1282" s="109" t="s">
        <v>1999</v>
      </c>
      <c r="B1282" s="110">
        <v>33100000</v>
      </c>
      <c r="C1282" s="113" t="s">
        <v>1700</v>
      </c>
      <c r="D1282" s="113" t="s">
        <v>162</v>
      </c>
      <c r="E1282" s="116" t="s">
        <v>1701</v>
      </c>
      <c r="F1282" s="109" t="s">
        <v>1699</v>
      </c>
      <c r="G1282" s="121">
        <v>8296</v>
      </c>
      <c r="H1282" s="99" t="s">
        <v>2003</v>
      </c>
      <c r="I1282" s="99" t="s">
        <v>8</v>
      </c>
      <c r="J1282" s="12"/>
      <c r="K1282" s="13"/>
      <c r="L1282" s="14"/>
      <c r="M1282" s="15"/>
      <c r="N1282" s="12"/>
      <c r="O1282" s="108">
        <f>SUM(L1282:L1283)</f>
        <v>0</v>
      </c>
      <c r="P1282" s="108">
        <f>SUM(M1282:M1283)</f>
        <v>0</v>
      </c>
      <c r="Q1282" s="108">
        <f>SUM(L1284:L1285)</f>
        <v>0</v>
      </c>
      <c r="R1282" s="108">
        <f>SUM(M1284:M1285)</f>
        <v>0</v>
      </c>
      <c r="S1282" s="108">
        <f>SUM(L1286:L1287)</f>
        <v>0</v>
      </c>
      <c r="T1282" s="108">
        <f>SUM(M1286:M1287)</f>
        <v>0</v>
      </c>
      <c r="U1282" s="108">
        <f>SUM(L1288:L1289)</f>
        <v>8296</v>
      </c>
      <c r="V1282" s="108">
        <f>SUM(M1288:M1289)</f>
        <v>8296</v>
      </c>
      <c r="W1282" s="108">
        <f t="shared" ref="W1282" si="65">O1282+Q1282+S1282+U1282</f>
        <v>8296</v>
      </c>
      <c r="X1282" s="108">
        <f t="shared" ref="X1282" si="66">P1282+R1282+T1282+V1282</f>
        <v>8296</v>
      </c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</row>
    <row r="1283" spans="1:49" ht="15.75" customHeight="1" x14ac:dyDescent="0.25">
      <c r="A1283" s="109"/>
      <c r="B1283" s="111"/>
      <c r="C1283" s="114"/>
      <c r="D1283" s="114"/>
      <c r="E1283" s="117"/>
      <c r="F1283" s="109"/>
      <c r="G1283" s="121"/>
      <c r="H1283" s="99"/>
      <c r="I1283" s="99"/>
      <c r="J1283" s="12"/>
      <c r="K1283" s="13"/>
      <c r="L1283" s="14"/>
      <c r="M1283" s="14"/>
      <c r="N1283" s="12"/>
      <c r="O1283" s="108"/>
      <c r="P1283" s="108"/>
      <c r="Q1283" s="108"/>
      <c r="R1283" s="108"/>
      <c r="S1283" s="108"/>
      <c r="T1283" s="108"/>
      <c r="U1283" s="108"/>
      <c r="V1283" s="108"/>
      <c r="W1283" s="108"/>
      <c r="X1283" s="108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</row>
    <row r="1284" spans="1:49" ht="15.75" customHeight="1" x14ac:dyDescent="0.25">
      <c r="A1284" s="109"/>
      <c r="B1284" s="111"/>
      <c r="C1284" s="114"/>
      <c r="D1284" s="114"/>
      <c r="E1284" s="117"/>
      <c r="F1284" s="109"/>
      <c r="G1284" s="121"/>
      <c r="H1284" s="99"/>
      <c r="I1284" s="99" t="s">
        <v>19</v>
      </c>
      <c r="J1284" s="12"/>
      <c r="K1284" s="13"/>
      <c r="L1284" s="14"/>
      <c r="M1284" s="14"/>
      <c r="N1284" s="12"/>
      <c r="O1284" s="108"/>
      <c r="P1284" s="108"/>
      <c r="Q1284" s="108"/>
      <c r="R1284" s="108"/>
      <c r="S1284" s="108"/>
      <c r="T1284" s="108"/>
      <c r="U1284" s="108"/>
      <c r="V1284" s="108"/>
      <c r="W1284" s="108"/>
      <c r="X1284" s="108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</row>
    <row r="1285" spans="1:49" ht="15.75" customHeight="1" x14ac:dyDescent="0.25">
      <c r="A1285" s="109"/>
      <c r="B1285" s="111"/>
      <c r="C1285" s="114"/>
      <c r="D1285" s="114"/>
      <c r="E1285" s="117"/>
      <c r="F1285" s="109"/>
      <c r="G1285" s="121"/>
      <c r="H1285" s="99"/>
      <c r="I1285" s="99"/>
      <c r="J1285" s="12"/>
      <c r="K1285" s="13"/>
      <c r="L1285" s="14"/>
      <c r="M1285" s="14"/>
      <c r="N1285" s="12"/>
      <c r="O1285" s="108"/>
      <c r="P1285" s="108"/>
      <c r="Q1285" s="108"/>
      <c r="R1285" s="108"/>
      <c r="S1285" s="108"/>
      <c r="T1285" s="108"/>
      <c r="U1285" s="108"/>
      <c r="V1285" s="108"/>
      <c r="W1285" s="108"/>
      <c r="X1285" s="108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</row>
    <row r="1286" spans="1:49" ht="15.75" customHeight="1" x14ac:dyDescent="0.25">
      <c r="A1286" s="109"/>
      <c r="B1286" s="111"/>
      <c r="C1286" s="114"/>
      <c r="D1286" s="114"/>
      <c r="E1286" s="117"/>
      <c r="F1286" s="109"/>
      <c r="G1286" s="121"/>
      <c r="H1286" s="99"/>
      <c r="I1286" s="99" t="s">
        <v>10</v>
      </c>
      <c r="J1286" s="12"/>
      <c r="K1286" s="13"/>
      <c r="L1286" s="14"/>
      <c r="M1286" s="15"/>
      <c r="N1286" s="12"/>
      <c r="O1286" s="108"/>
      <c r="P1286" s="108"/>
      <c r="Q1286" s="108"/>
      <c r="R1286" s="108"/>
      <c r="S1286" s="108"/>
      <c r="T1286" s="108"/>
      <c r="U1286" s="108"/>
      <c r="V1286" s="108"/>
      <c r="W1286" s="108"/>
      <c r="X1286" s="108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</row>
    <row r="1287" spans="1:49" ht="15.75" customHeight="1" x14ac:dyDescent="0.25">
      <c r="A1287" s="109"/>
      <c r="B1287" s="111"/>
      <c r="C1287" s="114"/>
      <c r="D1287" s="114"/>
      <c r="E1287" s="117"/>
      <c r="F1287" s="109"/>
      <c r="G1287" s="121"/>
      <c r="H1287" s="99"/>
      <c r="I1287" s="99"/>
      <c r="J1287" s="12"/>
      <c r="K1287" s="13"/>
      <c r="L1287" s="14"/>
      <c r="M1287" s="14"/>
      <c r="N1287" s="12"/>
      <c r="O1287" s="108"/>
      <c r="P1287" s="108"/>
      <c r="Q1287" s="108"/>
      <c r="R1287" s="108"/>
      <c r="S1287" s="108"/>
      <c r="T1287" s="108"/>
      <c r="U1287" s="108"/>
      <c r="V1287" s="108"/>
      <c r="W1287" s="108"/>
      <c r="X1287" s="108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</row>
    <row r="1288" spans="1:49" ht="15.75" customHeight="1" x14ac:dyDescent="0.25">
      <c r="A1288" s="109"/>
      <c r="B1288" s="111"/>
      <c r="C1288" s="114"/>
      <c r="D1288" s="114"/>
      <c r="E1288" s="117"/>
      <c r="F1288" s="109"/>
      <c r="G1288" s="121"/>
      <c r="H1288" s="99"/>
      <c r="I1288" s="99" t="s">
        <v>20</v>
      </c>
      <c r="J1288" s="12" t="s">
        <v>1702</v>
      </c>
      <c r="K1288" s="12" t="s">
        <v>1703</v>
      </c>
      <c r="L1288" s="15">
        <v>8296</v>
      </c>
      <c r="M1288" s="15">
        <v>8296</v>
      </c>
      <c r="N1288" s="12" t="s">
        <v>1693</v>
      </c>
      <c r="O1288" s="108"/>
      <c r="P1288" s="108"/>
      <c r="Q1288" s="108"/>
      <c r="R1288" s="108"/>
      <c r="S1288" s="108"/>
      <c r="T1288" s="108"/>
      <c r="U1288" s="108"/>
      <c r="V1288" s="108"/>
      <c r="W1288" s="108"/>
      <c r="X1288" s="108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</row>
    <row r="1289" spans="1:49" ht="15.75" customHeight="1" x14ac:dyDescent="0.25">
      <c r="A1289" s="109"/>
      <c r="B1289" s="112"/>
      <c r="C1289" s="115"/>
      <c r="D1289" s="115"/>
      <c r="E1289" s="118"/>
      <c r="F1289" s="109"/>
      <c r="G1289" s="121"/>
      <c r="H1289" s="99"/>
      <c r="I1289" s="99"/>
      <c r="J1289" s="12"/>
      <c r="K1289" s="12"/>
      <c r="L1289" s="15"/>
      <c r="M1289" s="15"/>
      <c r="N1289" s="12"/>
      <c r="O1289" s="108"/>
      <c r="P1289" s="108"/>
      <c r="Q1289" s="108"/>
      <c r="R1289" s="108"/>
      <c r="S1289" s="108"/>
      <c r="T1289" s="108"/>
      <c r="U1289" s="108"/>
      <c r="V1289" s="108"/>
      <c r="W1289" s="108"/>
      <c r="X1289" s="108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</row>
    <row r="1290" spans="1:49" ht="15.75" customHeight="1" x14ac:dyDescent="0.25">
      <c r="A1290" s="109" t="s">
        <v>1999</v>
      </c>
      <c r="B1290" s="110">
        <v>44400000</v>
      </c>
      <c r="C1290" s="113" t="s">
        <v>1704</v>
      </c>
      <c r="D1290" s="113" t="s">
        <v>1883</v>
      </c>
      <c r="E1290" s="116" t="s">
        <v>1705</v>
      </c>
      <c r="F1290" s="109" t="s">
        <v>1706</v>
      </c>
      <c r="G1290" s="121">
        <v>28360</v>
      </c>
      <c r="H1290" s="99" t="s">
        <v>1707</v>
      </c>
      <c r="I1290" s="99" t="s">
        <v>8</v>
      </c>
      <c r="J1290" s="12"/>
      <c r="K1290" s="13"/>
      <c r="L1290" s="14"/>
      <c r="M1290" s="15"/>
      <c r="N1290" s="12"/>
      <c r="O1290" s="108">
        <f>SUM(L1290:L1291)</f>
        <v>0</v>
      </c>
      <c r="P1290" s="108">
        <f>SUM(M1290:M1291)</f>
        <v>0</v>
      </c>
      <c r="Q1290" s="108">
        <f>SUM(L1292:L1293)</f>
        <v>0</v>
      </c>
      <c r="R1290" s="108">
        <f>SUM(M1292:M1293)</f>
        <v>0</v>
      </c>
      <c r="S1290" s="108">
        <f>SUM(L1294:L1295)</f>
        <v>0</v>
      </c>
      <c r="T1290" s="108">
        <f>SUM(M1294:M1295)</f>
        <v>0</v>
      </c>
      <c r="U1290" s="108">
        <f>SUM(L1296:L1297)</f>
        <v>0</v>
      </c>
      <c r="V1290" s="108">
        <f>SUM(M1296:M1297)</f>
        <v>0</v>
      </c>
      <c r="W1290" s="108">
        <f t="shared" ref="W1290" si="67">O1290+Q1290+S1290+U1290</f>
        <v>0</v>
      </c>
      <c r="X1290" s="108">
        <f t="shared" ref="X1290" si="68">P1290+R1290+T1290+V1290</f>
        <v>0</v>
      </c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</row>
    <row r="1291" spans="1:49" ht="15.75" customHeight="1" x14ac:dyDescent="0.25">
      <c r="A1291" s="109"/>
      <c r="B1291" s="111"/>
      <c r="C1291" s="114"/>
      <c r="D1291" s="114"/>
      <c r="E1291" s="117"/>
      <c r="F1291" s="109"/>
      <c r="G1291" s="121"/>
      <c r="H1291" s="99"/>
      <c r="I1291" s="99"/>
      <c r="J1291" s="12"/>
      <c r="K1291" s="13"/>
      <c r="L1291" s="14"/>
      <c r="M1291" s="14"/>
      <c r="N1291" s="12"/>
      <c r="O1291" s="108"/>
      <c r="P1291" s="108"/>
      <c r="Q1291" s="108"/>
      <c r="R1291" s="108"/>
      <c r="S1291" s="108"/>
      <c r="T1291" s="108"/>
      <c r="U1291" s="108"/>
      <c r="V1291" s="108"/>
      <c r="W1291" s="108"/>
      <c r="X1291" s="108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</row>
    <row r="1292" spans="1:49" ht="15.75" customHeight="1" x14ac:dyDescent="0.25">
      <c r="A1292" s="109"/>
      <c r="B1292" s="111"/>
      <c r="C1292" s="114"/>
      <c r="D1292" s="114"/>
      <c r="E1292" s="117"/>
      <c r="F1292" s="109"/>
      <c r="G1292" s="121"/>
      <c r="H1292" s="99"/>
      <c r="I1292" s="99" t="s">
        <v>19</v>
      </c>
      <c r="J1292" s="12"/>
      <c r="K1292" s="13"/>
      <c r="L1292" s="14"/>
      <c r="M1292" s="14"/>
      <c r="N1292" s="12"/>
      <c r="O1292" s="108"/>
      <c r="P1292" s="108"/>
      <c r="Q1292" s="108"/>
      <c r="R1292" s="108"/>
      <c r="S1292" s="108"/>
      <c r="T1292" s="108"/>
      <c r="U1292" s="108"/>
      <c r="V1292" s="108"/>
      <c r="W1292" s="108"/>
      <c r="X1292" s="108"/>
      <c r="AM1292" s="16"/>
      <c r="AN1292" s="16"/>
      <c r="AO1292" s="16"/>
      <c r="AP1292" s="16"/>
      <c r="AQ1292" s="16"/>
      <c r="AR1292" s="16"/>
      <c r="AS1292" s="16"/>
      <c r="AT1292" s="16"/>
      <c r="AU1292" s="16"/>
      <c r="AV1292" s="16"/>
      <c r="AW1292" s="16"/>
    </row>
    <row r="1293" spans="1:49" ht="15.75" customHeight="1" x14ac:dyDescent="0.25">
      <c r="A1293" s="109"/>
      <c r="B1293" s="111"/>
      <c r="C1293" s="114"/>
      <c r="D1293" s="114"/>
      <c r="E1293" s="117"/>
      <c r="F1293" s="109"/>
      <c r="G1293" s="121"/>
      <c r="H1293" s="99"/>
      <c r="I1293" s="99"/>
      <c r="J1293" s="12"/>
      <c r="K1293" s="13"/>
      <c r="L1293" s="14"/>
      <c r="M1293" s="14"/>
      <c r="N1293" s="12"/>
      <c r="O1293" s="108"/>
      <c r="P1293" s="108"/>
      <c r="Q1293" s="108"/>
      <c r="R1293" s="108"/>
      <c r="S1293" s="108"/>
      <c r="T1293" s="108"/>
      <c r="U1293" s="108"/>
      <c r="V1293" s="108"/>
      <c r="W1293" s="108"/>
      <c r="X1293" s="108"/>
      <c r="AM1293" s="16"/>
      <c r="AN1293" s="16"/>
      <c r="AO1293" s="16"/>
      <c r="AP1293" s="16"/>
      <c r="AQ1293" s="16"/>
      <c r="AR1293" s="16"/>
      <c r="AS1293" s="16"/>
      <c r="AT1293" s="16"/>
      <c r="AU1293" s="16"/>
      <c r="AV1293" s="16"/>
      <c r="AW1293" s="16"/>
    </row>
    <row r="1294" spans="1:49" ht="15.75" customHeight="1" x14ac:dyDescent="0.25">
      <c r="A1294" s="109"/>
      <c r="B1294" s="111"/>
      <c r="C1294" s="114"/>
      <c r="D1294" s="114"/>
      <c r="E1294" s="117"/>
      <c r="F1294" s="109"/>
      <c r="G1294" s="121"/>
      <c r="H1294" s="99"/>
      <c r="I1294" s="99" t="s">
        <v>10</v>
      </c>
      <c r="J1294" s="12"/>
      <c r="K1294" s="13"/>
      <c r="L1294" s="14"/>
      <c r="M1294" s="15"/>
      <c r="N1294" s="12"/>
      <c r="O1294" s="108"/>
      <c r="P1294" s="108"/>
      <c r="Q1294" s="108"/>
      <c r="R1294" s="108"/>
      <c r="S1294" s="108"/>
      <c r="T1294" s="108"/>
      <c r="U1294" s="108"/>
      <c r="V1294" s="108"/>
      <c r="W1294" s="108"/>
      <c r="X1294" s="108"/>
      <c r="AM1294" s="16"/>
      <c r="AN1294" s="16"/>
      <c r="AO1294" s="16"/>
      <c r="AP1294" s="16"/>
      <c r="AQ1294" s="16"/>
      <c r="AR1294" s="16"/>
      <c r="AS1294" s="16"/>
      <c r="AT1294" s="16"/>
      <c r="AU1294" s="16"/>
      <c r="AV1294" s="16"/>
      <c r="AW1294" s="16"/>
    </row>
    <row r="1295" spans="1:49" ht="15.75" customHeight="1" x14ac:dyDescent="0.25">
      <c r="A1295" s="109"/>
      <c r="B1295" s="111"/>
      <c r="C1295" s="114"/>
      <c r="D1295" s="114"/>
      <c r="E1295" s="117"/>
      <c r="F1295" s="109"/>
      <c r="G1295" s="121"/>
      <c r="H1295" s="99"/>
      <c r="I1295" s="99"/>
      <c r="J1295" s="12"/>
      <c r="K1295" s="13"/>
      <c r="L1295" s="14"/>
      <c r="M1295" s="14"/>
      <c r="N1295" s="12"/>
      <c r="O1295" s="108"/>
      <c r="P1295" s="108"/>
      <c r="Q1295" s="108"/>
      <c r="R1295" s="108"/>
      <c r="S1295" s="108"/>
      <c r="T1295" s="108"/>
      <c r="U1295" s="108"/>
      <c r="V1295" s="108"/>
      <c r="W1295" s="108"/>
      <c r="X1295" s="108"/>
      <c r="AM1295" s="16"/>
      <c r="AN1295" s="16"/>
      <c r="AO1295" s="16"/>
      <c r="AP1295" s="16"/>
      <c r="AQ1295" s="16"/>
      <c r="AR1295" s="16"/>
      <c r="AS1295" s="16"/>
      <c r="AT1295" s="16"/>
      <c r="AU1295" s="16"/>
      <c r="AV1295" s="16"/>
      <c r="AW1295" s="16"/>
    </row>
    <row r="1296" spans="1:49" ht="15.75" customHeight="1" x14ac:dyDescent="0.25">
      <c r="A1296" s="109"/>
      <c r="B1296" s="111"/>
      <c r="C1296" s="114"/>
      <c r="D1296" s="114"/>
      <c r="E1296" s="117"/>
      <c r="F1296" s="109"/>
      <c r="G1296" s="121"/>
      <c r="H1296" s="99"/>
      <c r="I1296" s="99" t="s">
        <v>20</v>
      </c>
      <c r="J1296" s="12"/>
      <c r="K1296" s="12"/>
      <c r="L1296" s="15"/>
      <c r="M1296" s="15"/>
      <c r="N1296" s="12"/>
      <c r="O1296" s="108"/>
      <c r="P1296" s="108"/>
      <c r="Q1296" s="108"/>
      <c r="R1296" s="108"/>
      <c r="S1296" s="108"/>
      <c r="T1296" s="108"/>
      <c r="U1296" s="108"/>
      <c r="V1296" s="108"/>
      <c r="W1296" s="108"/>
      <c r="X1296" s="108"/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  <c r="AW1296" s="16"/>
    </row>
    <row r="1297" spans="1:49" ht="15.75" customHeight="1" x14ac:dyDescent="0.25">
      <c r="A1297" s="109"/>
      <c r="B1297" s="112"/>
      <c r="C1297" s="115"/>
      <c r="D1297" s="115"/>
      <c r="E1297" s="118"/>
      <c r="F1297" s="109"/>
      <c r="G1297" s="121"/>
      <c r="H1297" s="99"/>
      <c r="I1297" s="99"/>
      <c r="J1297" s="12"/>
      <c r="K1297" s="12"/>
      <c r="L1297" s="15"/>
      <c r="M1297" s="15"/>
      <c r="N1297" s="12"/>
      <c r="O1297" s="108"/>
      <c r="P1297" s="108"/>
      <c r="Q1297" s="108"/>
      <c r="R1297" s="108"/>
      <c r="S1297" s="108"/>
      <c r="T1297" s="108"/>
      <c r="U1297" s="108"/>
      <c r="V1297" s="108"/>
      <c r="W1297" s="108"/>
      <c r="X1297" s="108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</row>
    <row r="1298" spans="1:49" ht="15.75" customHeight="1" x14ac:dyDescent="0.25">
      <c r="A1298" s="109" t="s">
        <v>1999</v>
      </c>
      <c r="B1298" s="110">
        <v>33600000</v>
      </c>
      <c r="C1298" s="113" t="s">
        <v>1052</v>
      </c>
      <c r="D1298" s="113" t="s">
        <v>1000</v>
      </c>
      <c r="E1298" s="116" t="s">
        <v>1053</v>
      </c>
      <c r="F1298" s="109" t="s">
        <v>1050</v>
      </c>
      <c r="G1298" s="121">
        <f>6550-400</f>
        <v>6150</v>
      </c>
      <c r="H1298" s="99" t="s">
        <v>1051</v>
      </c>
      <c r="I1298" s="99" t="s">
        <v>8</v>
      </c>
      <c r="J1298" s="12"/>
      <c r="K1298" s="13"/>
      <c r="L1298" s="14"/>
      <c r="M1298" s="15"/>
      <c r="N1298" s="12"/>
      <c r="O1298" s="108">
        <f>SUM(L1298:L1299)</f>
        <v>0</v>
      </c>
      <c r="P1298" s="108">
        <f>SUM(M1298:M1299)</f>
        <v>0</v>
      </c>
      <c r="Q1298" s="108">
        <f>SUM(L1300:L1302)</f>
        <v>2345</v>
      </c>
      <c r="R1298" s="108">
        <f>SUM(M1300:M1302)</f>
        <v>2345</v>
      </c>
      <c r="S1298" s="108">
        <f>SUM(L1303:L1304)</f>
        <v>3805</v>
      </c>
      <c r="T1298" s="108">
        <f>SUM(M1303:M1304)</f>
        <v>3805</v>
      </c>
      <c r="U1298" s="108">
        <f>SUM(L1305:L1306)</f>
        <v>0</v>
      </c>
      <c r="V1298" s="108">
        <f>SUM(M1305:M1306)</f>
        <v>0</v>
      </c>
      <c r="W1298" s="108">
        <f t="shared" ref="W1298" si="69">O1298+Q1298+S1298+U1298</f>
        <v>6150</v>
      </c>
      <c r="X1298" s="108">
        <f t="shared" ref="X1298" si="70">P1298+R1298+T1298+V1298</f>
        <v>6150</v>
      </c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</row>
    <row r="1299" spans="1:49" ht="15.75" customHeight="1" x14ac:dyDescent="0.25">
      <c r="A1299" s="109"/>
      <c r="B1299" s="111"/>
      <c r="C1299" s="114"/>
      <c r="D1299" s="114"/>
      <c r="E1299" s="117"/>
      <c r="F1299" s="109"/>
      <c r="G1299" s="121"/>
      <c r="H1299" s="99"/>
      <c r="I1299" s="99"/>
      <c r="J1299" s="12"/>
      <c r="K1299" s="13"/>
      <c r="L1299" s="14"/>
      <c r="M1299" s="15"/>
      <c r="N1299" s="12"/>
      <c r="O1299" s="108"/>
      <c r="P1299" s="108"/>
      <c r="Q1299" s="108"/>
      <c r="R1299" s="108"/>
      <c r="S1299" s="108"/>
      <c r="T1299" s="108"/>
      <c r="U1299" s="108"/>
      <c r="V1299" s="108"/>
      <c r="W1299" s="108"/>
      <c r="X1299" s="108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</row>
    <row r="1300" spans="1:49" ht="15.75" customHeight="1" x14ac:dyDescent="0.25">
      <c r="A1300" s="109"/>
      <c r="B1300" s="111"/>
      <c r="C1300" s="114"/>
      <c r="D1300" s="114"/>
      <c r="E1300" s="117"/>
      <c r="F1300" s="109"/>
      <c r="G1300" s="121"/>
      <c r="H1300" s="99"/>
      <c r="I1300" s="99" t="s">
        <v>19</v>
      </c>
      <c r="J1300" s="12"/>
      <c r="K1300" s="13"/>
      <c r="L1300" s="14">
        <v>895</v>
      </c>
      <c r="M1300" s="14">
        <v>895</v>
      </c>
      <c r="N1300" s="12" t="s">
        <v>681</v>
      </c>
      <c r="O1300" s="108"/>
      <c r="P1300" s="108"/>
      <c r="Q1300" s="108"/>
      <c r="R1300" s="108"/>
      <c r="S1300" s="108"/>
      <c r="T1300" s="108"/>
      <c r="U1300" s="108"/>
      <c r="V1300" s="108"/>
      <c r="W1300" s="108"/>
      <c r="X1300" s="108"/>
      <c r="AM1300" s="16"/>
      <c r="AN1300" s="16"/>
      <c r="AO1300" s="16"/>
      <c r="AP1300" s="16"/>
      <c r="AQ1300" s="16"/>
      <c r="AR1300" s="16"/>
      <c r="AS1300" s="16"/>
      <c r="AT1300" s="16"/>
      <c r="AU1300" s="16"/>
      <c r="AV1300" s="16"/>
      <c r="AW1300" s="16"/>
    </row>
    <row r="1301" spans="1:49" ht="15.75" customHeight="1" x14ac:dyDescent="0.25">
      <c r="A1301" s="109"/>
      <c r="B1301" s="111"/>
      <c r="C1301" s="114"/>
      <c r="D1301" s="114"/>
      <c r="E1301" s="117"/>
      <c r="F1301" s="109"/>
      <c r="G1301" s="121"/>
      <c r="H1301" s="99"/>
      <c r="I1301" s="99"/>
      <c r="J1301" s="12"/>
      <c r="K1301" s="13"/>
      <c r="L1301" s="14">
        <v>350</v>
      </c>
      <c r="M1301" s="14">
        <v>350</v>
      </c>
      <c r="N1301" s="12" t="s">
        <v>973</v>
      </c>
      <c r="O1301" s="108"/>
      <c r="P1301" s="108"/>
      <c r="Q1301" s="108"/>
      <c r="R1301" s="108"/>
      <c r="S1301" s="108"/>
      <c r="T1301" s="108"/>
      <c r="U1301" s="108"/>
      <c r="V1301" s="108"/>
      <c r="W1301" s="108"/>
      <c r="X1301" s="108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</row>
    <row r="1302" spans="1:49" ht="15.75" customHeight="1" x14ac:dyDescent="0.25">
      <c r="A1302" s="109"/>
      <c r="B1302" s="111"/>
      <c r="C1302" s="114"/>
      <c r="D1302" s="114"/>
      <c r="E1302" s="117"/>
      <c r="F1302" s="109"/>
      <c r="G1302" s="121"/>
      <c r="H1302" s="99"/>
      <c r="I1302" s="99"/>
      <c r="J1302" s="12"/>
      <c r="K1302" s="13"/>
      <c r="L1302" s="14">
        <v>1100</v>
      </c>
      <c r="M1302" s="14">
        <v>1100</v>
      </c>
      <c r="N1302" s="12" t="s">
        <v>950</v>
      </c>
      <c r="O1302" s="108"/>
      <c r="P1302" s="108"/>
      <c r="Q1302" s="108"/>
      <c r="R1302" s="108"/>
      <c r="S1302" s="108"/>
      <c r="T1302" s="108"/>
      <c r="U1302" s="108"/>
      <c r="V1302" s="108"/>
      <c r="W1302" s="108"/>
      <c r="X1302" s="108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</row>
    <row r="1303" spans="1:49" ht="15.75" customHeight="1" x14ac:dyDescent="0.25">
      <c r="A1303" s="109"/>
      <c r="B1303" s="111"/>
      <c r="C1303" s="114"/>
      <c r="D1303" s="114"/>
      <c r="E1303" s="117"/>
      <c r="F1303" s="109"/>
      <c r="G1303" s="121"/>
      <c r="H1303" s="99"/>
      <c r="I1303" s="99" t="s">
        <v>10</v>
      </c>
      <c r="J1303" s="12"/>
      <c r="K1303" s="13"/>
      <c r="L1303" s="14">
        <v>505</v>
      </c>
      <c r="M1303" s="15">
        <v>505</v>
      </c>
      <c r="N1303" s="12" t="s">
        <v>1004</v>
      </c>
      <c r="O1303" s="108"/>
      <c r="P1303" s="108"/>
      <c r="Q1303" s="108"/>
      <c r="R1303" s="108"/>
      <c r="S1303" s="108"/>
      <c r="T1303" s="108"/>
      <c r="U1303" s="108"/>
      <c r="V1303" s="108"/>
      <c r="W1303" s="108"/>
      <c r="X1303" s="108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</row>
    <row r="1304" spans="1:49" ht="15.75" customHeight="1" x14ac:dyDescent="0.25">
      <c r="A1304" s="109"/>
      <c r="B1304" s="111"/>
      <c r="C1304" s="114"/>
      <c r="D1304" s="114"/>
      <c r="E1304" s="117"/>
      <c r="F1304" s="109"/>
      <c r="G1304" s="121"/>
      <c r="H1304" s="99"/>
      <c r="I1304" s="99"/>
      <c r="J1304" s="12" t="s">
        <v>1054</v>
      </c>
      <c r="K1304" s="13" t="s">
        <v>1055</v>
      </c>
      <c r="L1304" s="14">
        <v>3300</v>
      </c>
      <c r="M1304" s="15">
        <v>3300</v>
      </c>
      <c r="N1304" s="12" t="s">
        <v>1077</v>
      </c>
      <c r="O1304" s="108"/>
      <c r="P1304" s="108"/>
      <c r="Q1304" s="108"/>
      <c r="R1304" s="108"/>
      <c r="S1304" s="108"/>
      <c r="T1304" s="108"/>
      <c r="U1304" s="108"/>
      <c r="V1304" s="108"/>
      <c r="W1304" s="108"/>
      <c r="X1304" s="108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</row>
    <row r="1305" spans="1:49" ht="15.75" customHeight="1" x14ac:dyDescent="0.25">
      <c r="A1305" s="109"/>
      <c r="B1305" s="111"/>
      <c r="C1305" s="114"/>
      <c r="D1305" s="114"/>
      <c r="E1305" s="117"/>
      <c r="F1305" s="109"/>
      <c r="G1305" s="121"/>
      <c r="H1305" s="99"/>
      <c r="I1305" s="99" t="s">
        <v>20</v>
      </c>
      <c r="J1305" s="12"/>
      <c r="K1305" s="13"/>
      <c r="L1305" s="14"/>
      <c r="M1305" s="15"/>
      <c r="N1305" s="12"/>
      <c r="O1305" s="108"/>
      <c r="P1305" s="108"/>
      <c r="Q1305" s="108"/>
      <c r="R1305" s="108"/>
      <c r="S1305" s="108"/>
      <c r="T1305" s="108"/>
      <c r="U1305" s="108"/>
      <c r="V1305" s="108"/>
      <c r="W1305" s="108"/>
      <c r="X1305" s="108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</row>
    <row r="1306" spans="1:49" ht="15.75" customHeight="1" x14ac:dyDescent="0.25">
      <c r="A1306" s="109"/>
      <c r="B1306" s="112"/>
      <c r="C1306" s="115"/>
      <c r="D1306" s="115"/>
      <c r="E1306" s="118"/>
      <c r="F1306" s="109"/>
      <c r="G1306" s="121"/>
      <c r="H1306" s="99"/>
      <c r="I1306" s="99"/>
      <c r="J1306" s="12"/>
      <c r="K1306" s="12"/>
      <c r="L1306" s="15"/>
      <c r="M1306" s="15"/>
      <c r="N1306" s="12"/>
      <c r="O1306" s="108"/>
      <c r="P1306" s="108"/>
      <c r="Q1306" s="108"/>
      <c r="R1306" s="108"/>
      <c r="S1306" s="108"/>
      <c r="T1306" s="108"/>
      <c r="U1306" s="108"/>
      <c r="V1306" s="108"/>
      <c r="W1306" s="108"/>
      <c r="X1306" s="108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</row>
    <row r="1307" spans="1:49" ht="15.75" customHeight="1" x14ac:dyDescent="0.25">
      <c r="A1307" s="109" t="s">
        <v>1999</v>
      </c>
      <c r="B1307" s="110">
        <v>33100000</v>
      </c>
      <c r="C1307" s="113" t="s">
        <v>723</v>
      </c>
      <c r="D1307" s="113" t="s">
        <v>1955</v>
      </c>
      <c r="E1307" s="116" t="s">
        <v>724</v>
      </c>
      <c r="F1307" s="109" t="s">
        <v>831</v>
      </c>
      <c r="G1307" s="121">
        <v>2400</v>
      </c>
      <c r="H1307" s="99" t="s">
        <v>725</v>
      </c>
      <c r="I1307" s="99" t="s">
        <v>8</v>
      </c>
      <c r="J1307" s="12"/>
      <c r="K1307" s="13"/>
      <c r="L1307" s="14"/>
      <c r="M1307" s="15"/>
      <c r="N1307" s="12"/>
      <c r="O1307" s="108">
        <f>SUM(L1307:L1308)</f>
        <v>0</v>
      </c>
      <c r="P1307" s="108">
        <f>SUM(M1307:M1308)</f>
        <v>0</v>
      </c>
      <c r="Q1307" s="108">
        <f>SUM(L1309:L1310)</f>
        <v>2400</v>
      </c>
      <c r="R1307" s="108">
        <f>SUM(M1309:M1310)</f>
        <v>2400</v>
      </c>
      <c r="S1307" s="108">
        <f>SUM(L1311:L1312)</f>
        <v>0</v>
      </c>
      <c r="T1307" s="108">
        <f>SUM(M1311:M1312)</f>
        <v>0</v>
      </c>
      <c r="U1307" s="108">
        <f>SUM(L1313:L1314)</f>
        <v>0</v>
      </c>
      <c r="V1307" s="108">
        <f>SUM(M1313:M1314)</f>
        <v>0</v>
      </c>
      <c r="W1307" s="108">
        <f t="shared" ref="W1307" si="71">O1307+Q1307+S1307+U1307</f>
        <v>2400</v>
      </c>
      <c r="X1307" s="108">
        <f t="shared" ref="X1307" si="72">P1307+R1307+T1307+V1307</f>
        <v>2400</v>
      </c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</row>
    <row r="1308" spans="1:49" ht="15.75" customHeight="1" x14ac:dyDescent="0.25">
      <c r="A1308" s="109"/>
      <c r="B1308" s="111"/>
      <c r="C1308" s="114"/>
      <c r="D1308" s="114"/>
      <c r="E1308" s="117"/>
      <c r="F1308" s="109"/>
      <c r="G1308" s="121"/>
      <c r="H1308" s="99"/>
      <c r="I1308" s="99"/>
      <c r="J1308" s="12"/>
      <c r="K1308" s="13"/>
      <c r="L1308" s="14"/>
      <c r="M1308" s="14"/>
      <c r="N1308" s="13"/>
      <c r="O1308" s="108"/>
      <c r="P1308" s="108"/>
      <c r="Q1308" s="108"/>
      <c r="R1308" s="108"/>
      <c r="S1308" s="108"/>
      <c r="T1308" s="108"/>
      <c r="U1308" s="108"/>
      <c r="V1308" s="108"/>
      <c r="W1308" s="108"/>
      <c r="X1308" s="108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</row>
    <row r="1309" spans="1:49" ht="15.75" customHeight="1" x14ac:dyDescent="0.25">
      <c r="A1309" s="109"/>
      <c r="B1309" s="111"/>
      <c r="C1309" s="114"/>
      <c r="D1309" s="114"/>
      <c r="E1309" s="117"/>
      <c r="F1309" s="109"/>
      <c r="G1309" s="121"/>
      <c r="H1309" s="99"/>
      <c r="I1309" s="99" t="s">
        <v>19</v>
      </c>
      <c r="J1309" s="12"/>
      <c r="K1309" s="13"/>
      <c r="L1309" s="14"/>
      <c r="M1309" s="14"/>
      <c r="N1309" s="12"/>
      <c r="O1309" s="108"/>
      <c r="P1309" s="108"/>
      <c r="Q1309" s="108"/>
      <c r="R1309" s="108"/>
      <c r="S1309" s="108"/>
      <c r="T1309" s="108"/>
      <c r="U1309" s="108"/>
      <c r="V1309" s="108"/>
      <c r="W1309" s="108"/>
      <c r="X1309" s="108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</row>
    <row r="1310" spans="1:49" ht="15.75" customHeight="1" x14ac:dyDescent="0.25">
      <c r="A1310" s="109"/>
      <c r="B1310" s="111"/>
      <c r="C1310" s="114"/>
      <c r="D1310" s="114"/>
      <c r="E1310" s="117"/>
      <c r="F1310" s="109"/>
      <c r="G1310" s="121"/>
      <c r="H1310" s="99"/>
      <c r="I1310" s="99"/>
      <c r="J1310" s="12" t="s">
        <v>915</v>
      </c>
      <c r="K1310" s="13" t="s">
        <v>238</v>
      </c>
      <c r="L1310" s="14">
        <v>2400</v>
      </c>
      <c r="M1310" s="14">
        <v>2400</v>
      </c>
      <c r="N1310" s="12" t="s">
        <v>930</v>
      </c>
      <c r="O1310" s="108"/>
      <c r="P1310" s="108"/>
      <c r="Q1310" s="108"/>
      <c r="R1310" s="108"/>
      <c r="S1310" s="108"/>
      <c r="T1310" s="108"/>
      <c r="U1310" s="108"/>
      <c r="V1310" s="108"/>
      <c r="W1310" s="108"/>
      <c r="X1310" s="108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</row>
    <row r="1311" spans="1:49" ht="15.75" customHeight="1" x14ac:dyDescent="0.25">
      <c r="A1311" s="109"/>
      <c r="B1311" s="111"/>
      <c r="C1311" s="114"/>
      <c r="D1311" s="114"/>
      <c r="E1311" s="117"/>
      <c r="F1311" s="109"/>
      <c r="G1311" s="121"/>
      <c r="H1311" s="99"/>
      <c r="I1311" s="99" t="s">
        <v>10</v>
      </c>
      <c r="J1311" s="12"/>
      <c r="K1311" s="13"/>
      <c r="L1311" s="14"/>
      <c r="M1311" s="15"/>
      <c r="N1311" s="12"/>
      <c r="O1311" s="108"/>
      <c r="P1311" s="108"/>
      <c r="Q1311" s="108"/>
      <c r="R1311" s="108"/>
      <c r="S1311" s="108"/>
      <c r="T1311" s="108"/>
      <c r="U1311" s="108"/>
      <c r="V1311" s="108"/>
      <c r="W1311" s="108"/>
      <c r="X1311" s="108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</row>
    <row r="1312" spans="1:49" ht="15.75" customHeight="1" x14ac:dyDescent="0.25">
      <c r="A1312" s="109"/>
      <c r="B1312" s="111"/>
      <c r="C1312" s="114"/>
      <c r="D1312" s="114"/>
      <c r="E1312" s="117"/>
      <c r="F1312" s="109"/>
      <c r="G1312" s="121"/>
      <c r="H1312" s="99"/>
      <c r="I1312" s="99"/>
      <c r="J1312" s="12"/>
      <c r="K1312" s="13"/>
      <c r="L1312" s="14"/>
      <c r="M1312" s="14"/>
      <c r="N1312" s="12"/>
      <c r="O1312" s="108"/>
      <c r="P1312" s="108"/>
      <c r="Q1312" s="108"/>
      <c r="R1312" s="108"/>
      <c r="S1312" s="108"/>
      <c r="T1312" s="108"/>
      <c r="U1312" s="108"/>
      <c r="V1312" s="108"/>
      <c r="W1312" s="108"/>
      <c r="X1312" s="108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</row>
    <row r="1313" spans="1:49" ht="15.75" customHeight="1" x14ac:dyDescent="0.25">
      <c r="A1313" s="109"/>
      <c r="B1313" s="111"/>
      <c r="C1313" s="114"/>
      <c r="D1313" s="114"/>
      <c r="E1313" s="117"/>
      <c r="F1313" s="109"/>
      <c r="G1313" s="121"/>
      <c r="H1313" s="99"/>
      <c r="I1313" s="99" t="s">
        <v>20</v>
      </c>
      <c r="J1313" s="12"/>
      <c r="K1313" s="13"/>
      <c r="L1313" s="14"/>
      <c r="M1313" s="15"/>
      <c r="N1313" s="12"/>
      <c r="O1313" s="108"/>
      <c r="P1313" s="108"/>
      <c r="Q1313" s="108"/>
      <c r="R1313" s="108"/>
      <c r="S1313" s="108"/>
      <c r="T1313" s="108"/>
      <c r="U1313" s="108"/>
      <c r="V1313" s="108"/>
      <c r="W1313" s="108"/>
      <c r="X1313" s="108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</row>
    <row r="1314" spans="1:49" ht="15.75" customHeight="1" x14ac:dyDescent="0.25">
      <c r="A1314" s="109"/>
      <c r="B1314" s="112"/>
      <c r="C1314" s="115"/>
      <c r="D1314" s="115"/>
      <c r="E1314" s="118"/>
      <c r="F1314" s="109"/>
      <c r="G1314" s="121"/>
      <c r="H1314" s="99"/>
      <c r="I1314" s="99"/>
      <c r="J1314" s="12"/>
      <c r="K1314" s="12"/>
      <c r="L1314" s="15"/>
      <c r="M1314" s="15"/>
      <c r="N1314" s="12"/>
      <c r="O1314" s="108"/>
      <c r="P1314" s="108"/>
      <c r="Q1314" s="108"/>
      <c r="R1314" s="108"/>
      <c r="S1314" s="108"/>
      <c r="T1314" s="108"/>
      <c r="U1314" s="108"/>
      <c r="V1314" s="108"/>
      <c r="W1314" s="108"/>
      <c r="X1314" s="108"/>
      <c r="AM1314" s="16"/>
      <c r="AN1314" s="16"/>
      <c r="AO1314" s="16"/>
      <c r="AP1314" s="16"/>
      <c r="AQ1314" s="16"/>
      <c r="AR1314" s="16"/>
      <c r="AS1314" s="16"/>
      <c r="AT1314" s="16"/>
      <c r="AU1314" s="16"/>
      <c r="AV1314" s="16"/>
      <c r="AW1314" s="16"/>
    </row>
    <row r="1315" spans="1:49" ht="15.75" customHeight="1" x14ac:dyDescent="0.25">
      <c r="A1315" s="109" t="s">
        <v>1999</v>
      </c>
      <c r="B1315" s="110">
        <v>33100000</v>
      </c>
      <c r="C1315" s="113" t="s">
        <v>726</v>
      </c>
      <c r="D1315" s="113" t="s">
        <v>1057</v>
      </c>
      <c r="E1315" s="116" t="s">
        <v>730</v>
      </c>
      <c r="F1315" s="109" t="s">
        <v>789</v>
      </c>
      <c r="G1315" s="121">
        <v>3900</v>
      </c>
      <c r="H1315" s="99" t="s">
        <v>502</v>
      </c>
      <c r="I1315" s="99" t="s">
        <v>8</v>
      </c>
      <c r="J1315" s="12"/>
      <c r="K1315" s="13"/>
      <c r="L1315" s="14"/>
      <c r="M1315" s="15"/>
      <c r="N1315" s="12"/>
      <c r="O1315" s="108">
        <f>SUM(L1315:L1316)</f>
        <v>0</v>
      </c>
      <c r="P1315" s="108">
        <f>SUM(M1315:M1316)</f>
        <v>0</v>
      </c>
      <c r="Q1315" s="108">
        <f>SUM(L1317:L1318)</f>
        <v>0</v>
      </c>
      <c r="R1315" s="108">
        <f>SUM(M1317:M1318)</f>
        <v>0</v>
      </c>
      <c r="S1315" s="108">
        <f>SUM(L1319:L1320)</f>
        <v>3900</v>
      </c>
      <c r="T1315" s="108">
        <f>SUM(M1319:M1320)</f>
        <v>3900</v>
      </c>
      <c r="U1315" s="108">
        <f>SUM(L1321:L1322)</f>
        <v>0</v>
      </c>
      <c r="V1315" s="108">
        <f>SUM(M1321:M1322)</f>
        <v>0</v>
      </c>
      <c r="W1315" s="108">
        <f t="shared" ref="W1315" si="73">O1315+Q1315+S1315+U1315</f>
        <v>3900</v>
      </c>
      <c r="X1315" s="108">
        <f t="shared" ref="X1315" si="74">P1315+R1315+T1315+V1315</f>
        <v>3900</v>
      </c>
      <c r="AM1315" s="16"/>
      <c r="AN1315" s="16"/>
      <c r="AO1315" s="16"/>
      <c r="AP1315" s="16"/>
      <c r="AQ1315" s="16"/>
      <c r="AR1315" s="16"/>
      <c r="AS1315" s="16"/>
      <c r="AT1315" s="16"/>
      <c r="AU1315" s="16"/>
      <c r="AV1315" s="16"/>
      <c r="AW1315" s="16"/>
    </row>
    <row r="1316" spans="1:49" ht="15.75" customHeight="1" x14ac:dyDescent="0.25">
      <c r="A1316" s="109"/>
      <c r="B1316" s="111"/>
      <c r="C1316" s="114"/>
      <c r="D1316" s="114"/>
      <c r="E1316" s="117"/>
      <c r="F1316" s="109"/>
      <c r="G1316" s="121"/>
      <c r="H1316" s="99"/>
      <c r="I1316" s="99"/>
      <c r="J1316" s="12"/>
      <c r="K1316" s="13"/>
      <c r="L1316" s="14"/>
      <c r="M1316" s="14"/>
      <c r="N1316" s="13"/>
      <c r="O1316" s="108"/>
      <c r="P1316" s="108"/>
      <c r="Q1316" s="108"/>
      <c r="R1316" s="108"/>
      <c r="S1316" s="108"/>
      <c r="T1316" s="108"/>
      <c r="U1316" s="108"/>
      <c r="V1316" s="108"/>
      <c r="W1316" s="108"/>
      <c r="X1316" s="108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</row>
    <row r="1317" spans="1:49" ht="15.75" customHeight="1" x14ac:dyDescent="0.25">
      <c r="A1317" s="109"/>
      <c r="B1317" s="111"/>
      <c r="C1317" s="114"/>
      <c r="D1317" s="114"/>
      <c r="E1317" s="117"/>
      <c r="F1317" s="109"/>
      <c r="G1317" s="121"/>
      <c r="H1317" s="99"/>
      <c r="I1317" s="99" t="s">
        <v>19</v>
      </c>
      <c r="J1317" s="12"/>
      <c r="K1317" s="13"/>
      <c r="L1317" s="14"/>
      <c r="M1317" s="14"/>
      <c r="N1317" s="12"/>
      <c r="O1317" s="108"/>
      <c r="P1317" s="108"/>
      <c r="Q1317" s="108"/>
      <c r="R1317" s="108"/>
      <c r="S1317" s="108"/>
      <c r="T1317" s="108"/>
      <c r="U1317" s="108"/>
      <c r="V1317" s="108"/>
      <c r="W1317" s="108"/>
      <c r="X1317" s="108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</row>
    <row r="1318" spans="1:49" ht="15.75" customHeight="1" x14ac:dyDescent="0.25">
      <c r="A1318" s="109"/>
      <c r="B1318" s="111"/>
      <c r="C1318" s="114"/>
      <c r="D1318" s="114"/>
      <c r="E1318" s="117"/>
      <c r="F1318" s="109"/>
      <c r="G1318" s="121"/>
      <c r="H1318" s="99"/>
      <c r="I1318" s="99"/>
      <c r="J1318" s="12"/>
      <c r="K1318" s="13"/>
      <c r="L1318" s="14"/>
      <c r="M1318" s="14"/>
      <c r="N1318" s="12"/>
      <c r="O1318" s="108"/>
      <c r="P1318" s="108"/>
      <c r="Q1318" s="108"/>
      <c r="R1318" s="108"/>
      <c r="S1318" s="108"/>
      <c r="T1318" s="108"/>
      <c r="U1318" s="108"/>
      <c r="V1318" s="108"/>
      <c r="W1318" s="108"/>
      <c r="X1318" s="108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</row>
    <row r="1319" spans="1:49" ht="15.75" customHeight="1" x14ac:dyDescent="0.25">
      <c r="A1319" s="109"/>
      <c r="B1319" s="111"/>
      <c r="C1319" s="114"/>
      <c r="D1319" s="114"/>
      <c r="E1319" s="117"/>
      <c r="F1319" s="109"/>
      <c r="G1319" s="121"/>
      <c r="H1319" s="99"/>
      <c r="I1319" s="99" t="s">
        <v>10</v>
      </c>
      <c r="J1319" s="12" t="s">
        <v>1008</v>
      </c>
      <c r="K1319" s="13" t="s">
        <v>960</v>
      </c>
      <c r="L1319" s="14">
        <v>3900</v>
      </c>
      <c r="M1319" s="14">
        <v>3900</v>
      </c>
      <c r="N1319" s="12" t="s">
        <v>1062</v>
      </c>
      <c r="O1319" s="108"/>
      <c r="P1319" s="108"/>
      <c r="Q1319" s="108"/>
      <c r="R1319" s="108"/>
      <c r="S1319" s="108"/>
      <c r="T1319" s="108"/>
      <c r="U1319" s="108"/>
      <c r="V1319" s="108"/>
      <c r="W1319" s="108"/>
      <c r="X1319" s="108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</row>
    <row r="1320" spans="1:49" ht="15.75" customHeight="1" x14ac:dyDescent="0.25">
      <c r="A1320" s="109"/>
      <c r="B1320" s="111"/>
      <c r="C1320" s="114"/>
      <c r="D1320" s="114"/>
      <c r="E1320" s="117"/>
      <c r="F1320" s="109"/>
      <c r="G1320" s="121"/>
      <c r="H1320" s="99"/>
      <c r="I1320" s="99"/>
      <c r="J1320" s="12"/>
      <c r="K1320" s="13"/>
      <c r="L1320" s="14"/>
      <c r="M1320" s="14"/>
      <c r="N1320" s="12"/>
      <c r="O1320" s="108"/>
      <c r="P1320" s="108"/>
      <c r="Q1320" s="108"/>
      <c r="R1320" s="108"/>
      <c r="S1320" s="108"/>
      <c r="T1320" s="108"/>
      <c r="U1320" s="108"/>
      <c r="V1320" s="108"/>
      <c r="W1320" s="108"/>
      <c r="X1320" s="108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  <c r="AW1320" s="16"/>
    </row>
    <row r="1321" spans="1:49" ht="15.75" customHeight="1" x14ac:dyDescent="0.25">
      <c r="A1321" s="109"/>
      <c r="B1321" s="111"/>
      <c r="C1321" s="114"/>
      <c r="D1321" s="114"/>
      <c r="E1321" s="117"/>
      <c r="F1321" s="109"/>
      <c r="G1321" s="121"/>
      <c r="H1321" s="99"/>
      <c r="I1321" s="99" t="s">
        <v>20</v>
      </c>
      <c r="J1321" s="12"/>
      <c r="K1321" s="13"/>
      <c r="L1321" s="14"/>
      <c r="M1321" s="15"/>
      <c r="N1321" s="12"/>
      <c r="O1321" s="108"/>
      <c r="P1321" s="108"/>
      <c r="Q1321" s="108"/>
      <c r="R1321" s="108"/>
      <c r="S1321" s="108"/>
      <c r="T1321" s="108"/>
      <c r="U1321" s="108"/>
      <c r="V1321" s="108"/>
      <c r="W1321" s="108"/>
      <c r="X1321" s="108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</row>
    <row r="1322" spans="1:49" ht="9" customHeight="1" x14ac:dyDescent="0.25">
      <c r="A1322" s="109"/>
      <c r="B1322" s="112"/>
      <c r="C1322" s="115"/>
      <c r="D1322" s="115"/>
      <c r="E1322" s="118"/>
      <c r="F1322" s="109"/>
      <c r="G1322" s="121"/>
      <c r="H1322" s="99"/>
      <c r="I1322" s="99"/>
      <c r="J1322" s="12"/>
      <c r="K1322" s="12"/>
      <c r="L1322" s="15"/>
      <c r="M1322" s="15"/>
      <c r="N1322" s="12"/>
      <c r="O1322" s="108"/>
      <c r="P1322" s="108"/>
      <c r="Q1322" s="108"/>
      <c r="R1322" s="108"/>
      <c r="S1322" s="108"/>
      <c r="T1322" s="108"/>
      <c r="U1322" s="108"/>
      <c r="V1322" s="108"/>
      <c r="W1322" s="108"/>
      <c r="X1322" s="108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</row>
    <row r="1323" spans="1:49" ht="15.75" customHeight="1" x14ac:dyDescent="0.25">
      <c r="A1323" s="109" t="s">
        <v>1999</v>
      </c>
      <c r="B1323" s="110">
        <v>33100000</v>
      </c>
      <c r="C1323" s="113" t="s">
        <v>727</v>
      </c>
      <c r="D1323" s="113" t="s">
        <v>43</v>
      </c>
      <c r="E1323" s="116" t="s">
        <v>731</v>
      </c>
      <c r="F1323" s="109" t="s">
        <v>758</v>
      </c>
      <c r="G1323" s="121">
        <v>4545</v>
      </c>
      <c r="H1323" s="99" t="s">
        <v>732</v>
      </c>
      <c r="I1323" s="99" t="s">
        <v>8</v>
      </c>
      <c r="J1323" s="12"/>
      <c r="K1323" s="13"/>
      <c r="L1323" s="14"/>
      <c r="M1323" s="15"/>
      <c r="N1323" s="12"/>
      <c r="O1323" s="108">
        <f>SUM(L1323:L1324)</f>
        <v>0</v>
      </c>
      <c r="P1323" s="108">
        <f>SUM(M1323:M1324)</f>
        <v>0</v>
      </c>
      <c r="Q1323" s="108">
        <f>SUM(L1325:L1326)</f>
        <v>2445</v>
      </c>
      <c r="R1323" s="108">
        <f>SUM(M1325:M1326)</f>
        <v>2445</v>
      </c>
      <c r="S1323" s="108">
        <f>SUM(L1327:L1328)</f>
        <v>0</v>
      </c>
      <c r="T1323" s="108">
        <f>SUM(M1327:M1328)</f>
        <v>0</v>
      </c>
      <c r="U1323" s="108">
        <f>SUM(L1329:L1330)</f>
        <v>2100</v>
      </c>
      <c r="V1323" s="108">
        <f>SUM(M1329:M1330)</f>
        <v>2100</v>
      </c>
      <c r="W1323" s="108">
        <f t="shared" ref="W1323" si="75">O1323+Q1323+S1323+U1323</f>
        <v>4545</v>
      </c>
      <c r="X1323" s="108">
        <f t="shared" ref="X1323" si="76">P1323+R1323+T1323+V1323</f>
        <v>4545</v>
      </c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</row>
    <row r="1324" spans="1:49" ht="15.75" customHeight="1" x14ac:dyDescent="0.25">
      <c r="A1324" s="109"/>
      <c r="B1324" s="111"/>
      <c r="C1324" s="114"/>
      <c r="D1324" s="114"/>
      <c r="E1324" s="117"/>
      <c r="F1324" s="109"/>
      <c r="G1324" s="121"/>
      <c r="H1324" s="99"/>
      <c r="I1324" s="99"/>
      <c r="J1324" s="12"/>
      <c r="K1324" s="13"/>
      <c r="L1324" s="14"/>
      <c r="M1324" s="14"/>
      <c r="N1324" s="13"/>
      <c r="O1324" s="108"/>
      <c r="P1324" s="108"/>
      <c r="Q1324" s="108"/>
      <c r="R1324" s="108"/>
      <c r="S1324" s="108"/>
      <c r="T1324" s="108"/>
      <c r="U1324" s="108"/>
      <c r="V1324" s="108"/>
      <c r="W1324" s="108"/>
      <c r="X1324" s="108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</row>
    <row r="1325" spans="1:49" ht="15.75" customHeight="1" x14ac:dyDescent="0.25">
      <c r="A1325" s="109"/>
      <c r="B1325" s="111"/>
      <c r="C1325" s="114"/>
      <c r="D1325" s="114"/>
      <c r="E1325" s="117"/>
      <c r="F1325" s="109"/>
      <c r="G1325" s="121"/>
      <c r="H1325" s="99"/>
      <c r="I1325" s="99" t="s">
        <v>19</v>
      </c>
      <c r="J1325" s="12"/>
      <c r="K1325" s="13"/>
      <c r="L1325" s="14"/>
      <c r="M1325" s="14"/>
      <c r="N1325" s="12"/>
      <c r="O1325" s="108"/>
      <c r="P1325" s="108"/>
      <c r="Q1325" s="108"/>
      <c r="R1325" s="108"/>
      <c r="S1325" s="108"/>
      <c r="T1325" s="108"/>
      <c r="U1325" s="108"/>
      <c r="V1325" s="108"/>
      <c r="W1325" s="108"/>
      <c r="X1325" s="108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</row>
    <row r="1326" spans="1:49" ht="15.75" customHeight="1" x14ac:dyDescent="0.25">
      <c r="A1326" s="109"/>
      <c r="B1326" s="111"/>
      <c r="C1326" s="114"/>
      <c r="D1326" s="114"/>
      <c r="E1326" s="117"/>
      <c r="F1326" s="109"/>
      <c r="G1326" s="121"/>
      <c r="H1326" s="99"/>
      <c r="I1326" s="99"/>
      <c r="J1326" s="12" t="s">
        <v>842</v>
      </c>
      <c r="K1326" s="13" t="s">
        <v>823</v>
      </c>
      <c r="L1326" s="14">
        <v>2445</v>
      </c>
      <c r="M1326" s="14">
        <v>2445</v>
      </c>
      <c r="N1326" s="12"/>
      <c r="O1326" s="108"/>
      <c r="P1326" s="108"/>
      <c r="Q1326" s="108"/>
      <c r="R1326" s="108"/>
      <c r="S1326" s="108"/>
      <c r="T1326" s="108"/>
      <c r="U1326" s="108"/>
      <c r="V1326" s="108"/>
      <c r="W1326" s="108"/>
      <c r="X1326" s="108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</row>
    <row r="1327" spans="1:49" ht="15.75" customHeight="1" x14ac:dyDescent="0.25">
      <c r="A1327" s="109"/>
      <c r="B1327" s="111"/>
      <c r="C1327" s="114"/>
      <c r="D1327" s="114"/>
      <c r="E1327" s="117"/>
      <c r="F1327" s="109"/>
      <c r="G1327" s="121"/>
      <c r="H1327" s="99"/>
      <c r="I1327" s="99" t="s">
        <v>10</v>
      </c>
      <c r="J1327" s="12"/>
      <c r="K1327" s="13"/>
      <c r="L1327" s="14"/>
      <c r="M1327" s="15"/>
      <c r="N1327" s="12"/>
      <c r="O1327" s="108"/>
      <c r="P1327" s="108"/>
      <c r="Q1327" s="108"/>
      <c r="R1327" s="108"/>
      <c r="S1327" s="108"/>
      <c r="T1327" s="108"/>
      <c r="U1327" s="108"/>
      <c r="V1327" s="108"/>
      <c r="W1327" s="108"/>
      <c r="X1327" s="108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</row>
    <row r="1328" spans="1:49" ht="15.75" customHeight="1" x14ac:dyDescent="0.25">
      <c r="A1328" s="109"/>
      <c r="B1328" s="111"/>
      <c r="C1328" s="114"/>
      <c r="D1328" s="114"/>
      <c r="E1328" s="117"/>
      <c r="F1328" s="109"/>
      <c r="G1328" s="121"/>
      <c r="H1328" s="99"/>
      <c r="I1328" s="99"/>
      <c r="J1328" s="12"/>
      <c r="K1328" s="13"/>
      <c r="L1328" s="14"/>
      <c r="M1328" s="14"/>
      <c r="N1328" s="12"/>
      <c r="O1328" s="108"/>
      <c r="P1328" s="108"/>
      <c r="Q1328" s="108"/>
      <c r="R1328" s="108"/>
      <c r="S1328" s="108"/>
      <c r="T1328" s="108"/>
      <c r="U1328" s="108"/>
      <c r="V1328" s="108"/>
      <c r="W1328" s="108"/>
      <c r="X1328" s="108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</row>
    <row r="1329" spans="1:49" ht="15.75" customHeight="1" x14ac:dyDescent="0.25">
      <c r="A1329" s="109"/>
      <c r="B1329" s="111"/>
      <c r="C1329" s="114"/>
      <c r="D1329" s="114"/>
      <c r="E1329" s="117"/>
      <c r="F1329" s="109"/>
      <c r="G1329" s="121"/>
      <c r="H1329" s="99"/>
      <c r="I1329" s="99" t="s">
        <v>20</v>
      </c>
      <c r="J1329" s="12" t="s">
        <v>1797</v>
      </c>
      <c r="K1329" s="13" t="s">
        <v>1798</v>
      </c>
      <c r="L1329" s="14">
        <v>1800</v>
      </c>
      <c r="M1329" s="15">
        <v>1800</v>
      </c>
      <c r="N1329" s="12" t="s">
        <v>1820</v>
      </c>
      <c r="O1329" s="108"/>
      <c r="P1329" s="108"/>
      <c r="Q1329" s="108"/>
      <c r="R1329" s="108"/>
      <c r="S1329" s="108"/>
      <c r="T1329" s="108"/>
      <c r="U1329" s="108"/>
      <c r="V1329" s="108"/>
      <c r="W1329" s="108"/>
      <c r="X1329" s="108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</row>
    <row r="1330" spans="1:49" ht="15.75" customHeight="1" x14ac:dyDescent="0.25">
      <c r="A1330" s="109"/>
      <c r="B1330" s="112"/>
      <c r="C1330" s="115"/>
      <c r="D1330" s="115"/>
      <c r="E1330" s="118"/>
      <c r="F1330" s="109"/>
      <c r="G1330" s="121"/>
      <c r="H1330" s="99"/>
      <c r="I1330" s="99"/>
      <c r="J1330" s="12" t="s">
        <v>1799</v>
      </c>
      <c r="K1330" s="12" t="s">
        <v>1798</v>
      </c>
      <c r="L1330" s="15">
        <v>300</v>
      </c>
      <c r="M1330" s="15">
        <v>300</v>
      </c>
      <c r="N1330" s="12" t="s">
        <v>1820</v>
      </c>
      <c r="O1330" s="108"/>
      <c r="P1330" s="108"/>
      <c r="Q1330" s="108"/>
      <c r="R1330" s="108"/>
      <c r="S1330" s="108"/>
      <c r="T1330" s="108"/>
      <c r="U1330" s="108"/>
      <c r="V1330" s="108"/>
      <c r="W1330" s="108"/>
      <c r="X1330" s="108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</row>
    <row r="1331" spans="1:49" ht="15.75" customHeight="1" x14ac:dyDescent="0.25">
      <c r="A1331" s="109" t="s">
        <v>1999</v>
      </c>
      <c r="B1331" s="110">
        <v>32300000</v>
      </c>
      <c r="C1331" s="113" t="s">
        <v>690</v>
      </c>
      <c r="D1331" s="113" t="s">
        <v>43</v>
      </c>
      <c r="E1331" s="116" t="s">
        <v>691</v>
      </c>
      <c r="F1331" s="109" t="s">
        <v>729</v>
      </c>
      <c r="G1331" s="121">
        <v>10667</v>
      </c>
      <c r="H1331" s="99" t="s">
        <v>728</v>
      </c>
      <c r="I1331" s="99" t="s">
        <v>8</v>
      </c>
      <c r="J1331" s="12"/>
      <c r="K1331" s="13"/>
      <c r="L1331" s="14"/>
      <c r="M1331" s="15"/>
      <c r="N1331" s="12"/>
      <c r="O1331" s="108">
        <f>SUM(L1331:L1332)</f>
        <v>0</v>
      </c>
      <c r="P1331" s="108">
        <f>SUM(M1331:M1332)</f>
        <v>0</v>
      </c>
      <c r="Q1331" s="108">
        <f>SUM(L1333:L1334)</f>
        <v>1673</v>
      </c>
      <c r="R1331" s="108">
        <f>SUM(M1333:M1334)</f>
        <v>1673</v>
      </c>
      <c r="S1331" s="108">
        <f>SUM(L1335:L1336)</f>
        <v>2021.7</v>
      </c>
      <c r="T1331" s="108">
        <f>SUM(M1335:M1336)</f>
        <v>2021.7</v>
      </c>
      <c r="U1331" s="108">
        <f>SUM(L1337:L1339)</f>
        <v>6556.3</v>
      </c>
      <c r="V1331" s="108">
        <f>SUM(M1337:M1339)</f>
        <v>6556.3</v>
      </c>
      <c r="W1331" s="108">
        <f t="shared" ref="W1331" si="77">O1331+Q1331+S1331+U1331</f>
        <v>10251</v>
      </c>
      <c r="X1331" s="108">
        <f t="shared" ref="X1331" si="78">P1331+R1331+T1331+V1331</f>
        <v>10251</v>
      </c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</row>
    <row r="1332" spans="1:49" ht="15.75" customHeight="1" x14ac:dyDescent="0.25">
      <c r="A1332" s="109"/>
      <c r="B1332" s="111"/>
      <c r="C1332" s="114"/>
      <c r="D1332" s="114"/>
      <c r="E1332" s="117"/>
      <c r="F1332" s="109"/>
      <c r="G1332" s="121"/>
      <c r="H1332" s="99"/>
      <c r="I1332" s="99"/>
      <c r="J1332" s="12"/>
      <c r="K1332" s="13"/>
      <c r="L1332" s="14"/>
      <c r="M1332" s="14"/>
      <c r="N1332" s="13"/>
      <c r="O1332" s="108"/>
      <c r="P1332" s="108"/>
      <c r="Q1332" s="108"/>
      <c r="R1332" s="108"/>
      <c r="S1332" s="108"/>
      <c r="T1332" s="108"/>
      <c r="U1332" s="108"/>
      <c r="V1332" s="108"/>
      <c r="W1332" s="108"/>
      <c r="X1332" s="108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</row>
    <row r="1333" spans="1:49" ht="15.75" customHeight="1" x14ac:dyDescent="0.25">
      <c r="A1333" s="109"/>
      <c r="B1333" s="111"/>
      <c r="C1333" s="114"/>
      <c r="D1333" s="114"/>
      <c r="E1333" s="117"/>
      <c r="F1333" s="109"/>
      <c r="G1333" s="121"/>
      <c r="H1333" s="99"/>
      <c r="I1333" s="99" t="s">
        <v>19</v>
      </c>
      <c r="J1333" s="12"/>
      <c r="K1333" s="13"/>
      <c r="L1333" s="14"/>
      <c r="M1333" s="14"/>
      <c r="N1333" s="12"/>
      <c r="O1333" s="108"/>
      <c r="P1333" s="108"/>
      <c r="Q1333" s="108"/>
      <c r="R1333" s="108"/>
      <c r="S1333" s="108"/>
      <c r="T1333" s="108"/>
      <c r="U1333" s="108"/>
      <c r="V1333" s="108"/>
      <c r="W1333" s="108"/>
      <c r="X1333" s="108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</row>
    <row r="1334" spans="1:49" ht="15.75" customHeight="1" x14ac:dyDescent="0.25">
      <c r="A1334" s="109"/>
      <c r="B1334" s="111"/>
      <c r="C1334" s="114"/>
      <c r="D1334" s="114"/>
      <c r="E1334" s="117"/>
      <c r="F1334" s="109"/>
      <c r="G1334" s="121"/>
      <c r="H1334" s="99"/>
      <c r="I1334" s="99"/>
      <c r="J1334" s="12" t="s">
        <v>836</v>
      </c>
      <c r="K1334" s="13" t="s">
        <v>786</v>
      </c>
      <c r="L1334" s="14">
        <v>1673</v>
      </c>
      <c r="M1334" s="14">
        <v>1673</v>
      </c>
      <c r="N1334" s="12" t="s">
        <v>846</v>
      </c>
      <c r="O1334" s="108"/>
      <c r="P1334" s="108"/>
      <c r="Q1334" s="108"/>
      <c r="R1334" s="108"/>
      <c r="S1334" s="108"/>
      <c r="T1334" s="108"/>
      <c r="U1334" s="108"/>
      <c r="V1334" s="108"/>
      <c r="W1334" s="108"/>
      <c r="X1334" s="108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  <c r="AW1334" s="16"/>
    </row>
    <row r="1335" spans="1:49" ht="15.75" customHeight="1" x14ac:dyDescent="0.25">
      <c r="A1335" s="109"/>
      <c r="B1335" s="111"/>
      <c r="C1335" s="114"/>
      <c r="D1335" s="114"/>
      <c r="E1335" s="117"/>
      <c r="F1335" s="109"/>
      <c r="G1335" s="121"/>
      <c r="H1335" s="99"/>
      <c r="I1335" s="99" t="s">
        <v>10</v>
      </c>
      <c r="J1335" s="12" t="s">
        <v>1082</v>
      </c>
      <c r="K1335" s="13" t="s">
        <v>1057</v>
      </c>
      <c r="L1335" s="14">
        <v>2021.7</v>
      </c>
      <c r="M1335" s="14">
        <v>2021.7</v>
      </c>
      <c r="N1335" s="12" t="s">
        <v>1128</v>
      </c>
      <c r="O1335" s="108"/>
      <c r="P1335" s="108"/>
      <c r="Q1335" s="108"/>
      <c r="R1335" s="108"/>
      <c r="S1335" s="108"/>
      <c r="T1335" s="108"/>
      <c r="U1335" s="108"/>
      <c r="V1335" s="108"/>
      <c r="W1335" s="108"/>
      <c r="X1335" s="108"/>
      <c r="AM1335" s="16"/>
      <c r="AN1335" s="16"/>
      <c r="AO1335" s="16"/>
      <c r="AP1335" s="16"/>
      <c r="AQ1335" s="16"/>
      <c r="AR1335" s="16"/>
      <c r="AS1335" s="16"/>
      <c r="AT1335" s="16"/>
      <c r="AU1335" s="16"/>
      <c r="AV1335" s="16"/>
      <c r="AW1335" s="16"/>
    </row>
    <row r="1336" spans="1:49" ht="15.75" customHeight="1" x14ac:dyDescent="0.25">
      <c r="A1336" s="109"/>
      <c r="B1336" s="111"/>
      <c r="C1336" s="114"/>
      <c r="D1336" s="114"/>
      <c r="E1336" s="117"/>
      <c r="F1336" s="109"/>
      <c r="G1336" s="121"/>
      <c r="H1336" s="99"/>
      <c r="I1336" s="99"/>
      <c r="J1336" s="12"/>
      <c r="K1336" s="13"/>
      <c r="L1336" s="14"/>
      <c r="M1336" s="14"/>
      <c r="N1336" s="12"/>
      <c r="O1336" s="108"/>
      <c r="P1336" s="108"/>
      <c r="Q1336" s="108"/>
      <c r="R1336" s="108"/>
      <c r="S1336" s="108"/>
      <c r="T1336" s="108"/>
      <c r="U1336" s="108"/>
      <c r="V1336" s="108"/>
      <c r="W1336" s="108"/>
      <c r="X1336" s="108"/>
      <c r="AM1336" s="16"/>
      <c r="AN1336" s="16"/>
      <c r="AO1336" s="16"/>
      <c r="AP1336" s="16"/>
      <c r="AQ1336" s="16"/>
      <c r="AR1336" s="16"/>
      <c r="AS1336" s="16"/>
      <c r="AT1336" s="16"/>
      <c r="AU1336" s="16"/>
      <c r="AV1336" s="16"/>
      <c r="AW1336" s="16"/>
    </row>
    <row r="1337" spans="1:49" ht="15.75" customHeight="1" x14ac:dyDescent="0.25">
      <c r="A1337" s="109"/>
      <c r="B1337" s="111"/>
      <c r="C1337" s="114"/>
      <c r="D1337" s="114"/>
      <c r="E1337" s="117"/>
      <c r="F1337" s="109"/>
      <c r="G1337" s="121"/>
      <c r="H1337" s="99"/>
      <c r="I1337" s="99" t="s">
        <v>20</v>
      </c>
      <c r="J1337" s="12" t="s">
        <v>1528</v>
      </c>
      <c r="K1337" s="12" t="s">
        <v>1509</v>
      </c>
      <c r="L1337" s="15">
        <v>2939</v>
      </c>
      <c r="M1337" s="15">
        <v>2939</v>
      </c>
      <c r="N1337" s="12" t="s">
        <v>1537</v>
      </c>
      <c r="O1337" s="108"/>
      <c r="P1337" s="108"/>
      <c r="Q1337" s="108"/>
      <c r="R1337" s="108"/>
      <c r="S1337" s="108"/>
      <c r="T1337" s="108"/>
      <c r="U1337" s="108"/>
      <c r="V1337" s="108"/>
      <c r="W1337" s="108"/>
      <c r="X1337" s="108"/>
      <c r="AM1337" s="16"/>
      <c r="AN1337" s="16"/>
      <c r="AO1337" s="16"/>
      <c r="AP1337" s="16"/>
      <c r="AQ1337" s="16"/>
      <c r="AR1337" s="16"/>
      <c r="AS1337" s="16"/>
      <c r="AT1337" s="16"/>
      <c r="AU1337" s="16"/>
      <c r="AV1337" s="16"/>
      <c r="AW1337" s="16"/>
    </row>
    <row r="1338" spans="1:49" ht="15.75" customHeight="1" x14ac:dyDescent="0.25">
      <c r="A1338" s="109"/>
      <c r="B1338" s="111"/>
      <c r="C1338" s="114"/>
      <c r="D1338" s="114"/>
      <c r="E1338" s="117"/>
      <c r="F1338" s="109"/>
      <c r="G1338" s="121"/>
      <c r="H1338" s="99"/>
      <c r="I1338" s="99"/>
      <c r="J1338" s="12" t="s">
        <v>1859</v>
      </c>
      <c r="K1338" s="12" t="s">
        <v>1844</v>
      </c>
      <c r="L1338" s="15">
        <v>3155.3</v>
      </c>
      <c r="M1338" s="15">
        <v>3155.3</v>
      </c>
      <c r="N1338" s="12" t="s">
        <v>1911</v>
      </c>
      <c r="O1338" s="108"/>
      <c r="P1338" s="108"/>
      <c r="Q1338" s="108"/>
      <c r="R1338" s="108"/>
      <c r="S1338" s="108"/>
      <c r="T1338" s="108"/>
      <c r="U1338" s="108"/>
      <c r="V1338" s="108"/>
      <c r="W1338" s="108"/>
      <c r="X1338" s="108"/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  <c r="AW1338" s="16"/>
    </row>
    <row r="1339" spans="1:49" ht="15.75" customHeight="1" x14ac:dyDescent="0.25">
      <c r="A1339" s="109"/>
      <c r="B1339" s="112"/>
      <c r="C1339" s="115"/>
      <c r="D1339" s="115"/>
      <c r="E1339" s="118"/>
      <c r="F1339" s="109"/>
      <c r="G1339" s="121"/>
      <c r="H1339" s="99"/>
      <c r="I1339" s="99"/>
      <c r="J1339" s="12" t="s">
        <v>1710</v>
      </c>
      <c r="K1339" s="12" t="s">
        <v>1703</v>
      </c>
      <c r="L1339" s="15">
        <v>462</v>
      </c>
      <c r="M1339" s="15">
        <v>462</v>
      </c>
      <c r="N1339" s="12"/>
      <c r="O1339" s="108"/>
      <c r="P1339" s="108"/>
      <c r="Q1339" s="108"/>
      <c r="R1339" s="108"/>
      <c r="S1339" s="108"/>
      <c r="T1339" s="108"/>
      <c r="U1339" s="108"/>
      <c r="V1339" s="108"/>
      <c r="W1339" s="108"/>
      <c r="X1339" s="108"/>
      <c r="AM1339" s="16"/>
      <c r="AN1339" s="16"/>
      <c r="AO1339" s="16"/>
      <c r="AP1339" s="16"/>
      <c r="AQ1339" s="16"/>
      <c r="AR1339" s="16"/>
      <c r="AS1339" s="16"/>
      <c r="AT1339" s="16"/>
      <c r="AU1339" s="16"/>
      <c r="AV1339" s="16"/>
      <c r="AW1339" s="16"/>
    </row>
    <row r="1340" spans="1:49" ht="15.75" customHeight="1" x14ac:dyDescent="0.25">
      <c r="A1340" s="109" t="s">
        <v>1999</v>
      </c>
      <c r="B1340" s="110">
        <v>50300000</v>
      </c>
      <c r="C1340" s="113" t="s">
        <v>34</v>
      </c>
      <c r="D1340" s="113" t="s">
        <v>162</v>
      </c>
      <c r="E1340" s="116" t="s">
        <v>102</v>
      </c>
      <c r="F1340" s="109" t="s">
        <v>190</v>
      </c>
      <c r="G1340" s="121">
        <v>685</v>
      </c>
      <c r="H1340" s="99" t="s">
        <v>159</v>
      </c>
      <c r="I1340" s="99" t="s">
        <v>8</v>
      </c>
      <c r="J1340" s="12"/>
      <c r="K1340" s="13"/>
      <c r="L1340" s="14">
        <v>135</v>
      </c>
      <c r="M1340" s="15">
        <v>135</v>
      </c>
      <c r="N1340" s="12"/>
      <c r="O1340" s="108">
        <f>SUM(L1340:L1342)</f>
        <v>190</v>
      </c>
      <c r="P1340" s="108">
        <f>SUM(M1340:M1342)</f>
        <v>190</v>
      </c>
      <c r="Q1340" s="108">
        <f>SUM(L1342:L1343)</f>
        <v>0</v>
      </c>
      <c r="R1340" s="108">
        <f>SUM(M1342:M1343)</f>
        <v>0</v>
      </c>
      <c r="S1340" s="108">
        <f>SUM(L1344:L1347)</f>
        <v>195</v>
      </c>
      <c r="T1340" s="108">
        <f>SUM(M1344:M1347)</f>
        <v>195</v>
      </c>
      <c r="U1340" s="108">
        <f>SUM(L1349:L1351)</f>
        <v>200</v>
      </c>
      <c r="V1340" s="108">
        <f>SUM(M1349:M1351)</f>
        <v>200</v>
      </c>
      <c r="W1340" s="108">
        <f t="shared" ref="W1340" si="79">O1340+Q1340+S1340+U1340</f>
        <v>585</v>
      </c>
      <c r="X1340" s="108">
        <f t="shared" ref="X1340" si="80">P1340+R1340+T1340+V1340</f>
        <v>585</v>
      </c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</row>
    <row r="1341" spans="1:49" ht="15.75" customHeight="1" x14ac:dyDescent="0.25">
      <c r="A1341" s="109"/>
      <c r="B1341" s="111"/>
      <c r="C1341" s="114"/>
      <c r="D1341" s="114"/>
      <c r="E1341" s="117"/>
      <c r="F1341" s="109"/>
      <c r="G1341" s="121"/>
      <c r="H1341" s="99"/>
      <c r="I1341" s="99"/>
      <c r="J1341" s="12"/>
      <c r="K1341" s="13"/>
      <c r="L1341" s="14">
        <v>55</v>
      </c>
      <c r="M1341" s="14">
        <v>55</v>
      </c>
      <c r="N1341" s="13"/>
      <c r="O1341" s="108"/>
      <c r="P1341" s="108"/>
      <c r="Q1341" s="108"/>
      <c r="R1341" s="108"/>
      <c r="S1341" s="108"/>
      <c r="T1341" s="108"/>
      <c r="U1341" s="108"/>
      <c r="V1341" s="108"/>
      <c r="W1341" s="108"/>
      <c r="X1341" s="108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  <c r="AW1341" s="16"/>
    </row>
    <row r="1342" spans="1:49" ht="15.75" customHeight="1" x14ac:dyDescent="0.25">
      <c r="A1342" s="109"/>
      <c r="B1342" s="111"/>
      <c r="C1342" s="114"/>
      <c r="D1342" s="114"/>
      <c r="E1342" s="117"/>
      <c r="F1342" s="109"/>
      <c r="G1342" s="121"/>
      <c r="H1342" s="99"/>
      <c r="I1342" s="99" t="s">
        <v>19</v>
      </c>
      <c r="J1342" s="12"/>
      <c r="K1342" s="13"/>
      <c r="L1342" s="14"/>
      <c r="M1342" s="14"/>
      <c r="N1342" s="12"/>
      <c r="O1342" s="108"/>
      <c r="P1342" s="108"/>
      <c r="Q1342" s="108"/>
      <c r="R1342" s="108"/>
      <c r="S1342" s="108"/>
      <c r="T1342" s="108"/>
      <c r="U1342" s="108"/>
      <c r="V1342" s="108"/>
      <c r="W1342" s="108"/>
      <c r="X1342" s="108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  <c r="AW1342" s="16"/>
    </row>
    <row r="1343" spans="1:49" ht="15.75" customHeight="1" x14ac:dyDescent="0.25">
      <c r="A1343" s="109"/>
      <c r="B1343" s="111"/>
      <c r="C1343" s="114"/>
      <c r="D1343" s="114"/>
      <c r="E1343" s="117"/>
      <c r="F1343" s="109"/>
      <c r="G1343" s="121"/>
      <c r="H1343" s="99"/>
      <c r="I1343" s="99"/>
      <c r="J1343" s="12"/>
      <c r="K1343" s="13"/>
      <c r="L1343" s="14"/>
      <c r="M1343" s="14"/>
      <c r="N1343" s="12"/>
      <c r="O1343" s="108"/>
      <c r="P1343" s="108"/>
      <c r="Q1343" s="108"/>
      <c r="R1343" s="108"/>
      <c r="S1343" s="108"/>
      <c r="T1343" s="108"/>
      <c r="U1343" s="108"/>
      <c r="V1343" s="108"/>
      <c r="W1343" s="108"/>
      <c r="X1343" s="108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  <c r="AW1343" s="16"/>
    </row>
    <row r="1344" spans="1:49" ht="15.75" customHeight="1" x14ac:dyDescent="0.25">
      <c r="A1344" s="109"/>
      <c r="B1344" s="111"/>
      <c r="C1344" s="114"/>
      <c r="D1344" s="114"/>
      <c r="E1344" s="117"/>
      <c r="F1344" s="109"/>
      <c r="G1344" s="121"/>
      <c r="H1344" s="99"/>
      <c r="I1344" s="99" t="s">
        <v>10</v>
      </c>
      <c r="J1344" s="12" t="s">
        <v>1160</v>
      </c>
      <c r="K1344" s="13" t="s">
        <v>1151</v>
      </c>
      <c r="L1344" s="14">
        <v>75</v>
      </c>
      <c r="M1344" s="14">
        <v>75</v>
      </c>
      <c r="N1344" s="12" t="s">
        <v>1211</v>
      </c>
      <c r="O1344" s="108"/>
      <c r="P1344" s="108"/>
      <c r="Q1344" s="108"/>
      <c r="R1344" s="108"/>
      <c r="S1344" s="108"/>
      <c r="T1344" s="108"/>
      <c r="U1344" s="108"/>
      <c r="V1344" s="108"/>
      <c r="W1344" s="108"/>
      <c r="X1344" s="108"/>
      <c r="AM1344" s="16"/>
      <c r="AN1344" s="16"/>
      <c r="AO1344" s="16"/>
      <c r="AP1344" s="16"/>
      <c r="AQ1344" s="16"/>
      <c r="AR1344" s="16"/>
      <c r="AS1344" s="16"/>
      <c r="AT1344" s="16"/>
      <c r="AU1344" s="16"/>
      <c r="AV1344" s="16"/>
      <c r="AW1344" s="16"/>
    </row>
    <row r="1345" spans="1:49" ht="15.75" customHeight="1" x14ac:dyDescent="0.25">
      <c r="A1345" s="109"/>
      <c r="B1345" s="111"/>
      <c r="C1345" s="114"/>
      <c r="D1345" s="114"/>
      <c r="E1345" s="117"/>
      <c r="F1345" s="109"/>
      <c r="G1345" s="121"/>
      <c r="H1345" s="99"/>
      <c r="I1345" s="99"/>
      <c r="J1345" s="12" t="s">
        <v>1319</v>
      </c>
      <c r="K1345" s="13" t="s">
        <v>1297</v>
      </c>
      <c r="L1345" s="14">
        <v>40</v>
      </c>
      <c r="M1345" s="14">
        <v>40</v>
      </c>
      <c r="N1345" s="12" t="s">
        <v>1366</v>
      </c>
      <c r="O1345" s="108"/>
      <c r="P1345" s="108"/>
      <c r="Q1345" s="108"/>
      <c r="R1345" s="108"/>
      <c r="S1345" s="108"/>
      <c r="T1345" s="108"/>
      <c r="U1345" s="108"/>
      <c r="V1345" s="108"/>
      <c r="W1345" s="108"/>
      <c r="X1345" s="108"/>
      <c r="AM1345" s="16"/>
      <c r="AN1345" s="16"/>
      <c r="AO1345" s="16"/>
      <c r="AP1345" s="16"/>
      <c r="AQ1345" s="16"/>
      <c r="AR1345" s="16"/>
      <c r="AS1345" s="16"/>
      <c r="AT1345" s="16"/>
      <c r="AU1345" s="16"/>
      <c r="AV1345" s="16"/>
      <c r="AW1345" s="16"/>
    </row>
    <row r="1346" spans="1:49" ht="15.75" customHeight="1" x14ac:dyDescent="0.25">
      <c r="A1346" s="109"/>
      <c r="B1346" s="111"/>
      <c r="C1346" s="114"/>
      <c r="D1346" s="114"/>
      <c r="E1346" s="117"/>
      <c r="F1346" s="109"/>
      <c r="G1346" s="121"/>
      <c r="H1346" s="99"/>
      <c r="I1346" s="99"/>
      <c r="J1346" s="12" t="s">
        <v>1394</v>
      </c>
      <c r="K1346" s="13" t="s">
        <v>1371</v>
      </c>
      <c r="L1346" s="14">
        <v>40</v>
      </c>
      <c r="M1346" s="14">
        <v>40</v>
      </c>
      <c r="N1346" s="12" t="s">
        <v>1407</v>
      </c>
      <c r="O1346" s="108"/>
      <c r="P1346" s="108"/>
      <c r="Q1346" s="108"/>
      <c r="R1346" s="108"/>
      <c r="S1346" s="108"/>
      <c r="T1346" s="108"/>
      <c r="U1346" s="108"/>
      <c r="V1346" s="108"/>
      <c r="W1346" s="108"/>
      <c r="X1346" s="108"/>
      <c r="AM1346" s="16"/>
      <c r="AN1346" s="16"/>
      <c r="AO1346" s="16"/>
      <c r="AP1346" s="16"/>
      <c r="AQ1346" s="16"/>
      <c r="AR1346" s="16"/>
      <c r="AS1346" s="16"/>
      <c r="AT1346" s="16"/>
      <c r="AU1346" s="16"/>
      <c r="AV1346" s="16"/>
      <c r="AW1346" s="16"/>
    </row>
    <row r="1347" spans="1:49" ht="15.75" customHeight="1" x14ac:dyDescent="0.25">
      <c r="A1347" s="109"/>
      <c r="B1347" s="111"/>
      <c r="C1347" s="114"/>
      <c r="D1347" s="114"/>
      <c r="E1347" s="117"/>
      <c r="F1347" s="109"/>
      <c r="G1347" s="121"/>
      <c r="H1347" s="99"/>
      <c r="I1347" s="99"/>
      <c r="J1347" s="12" t="s">
        <v>1236</v>
      </c>
      <c r="K1347" s="13" t="s">
        <v>1195</v>
      </c>
      <c r="L1347" s="14">
        <v>40</v>
      </c>
      <c r="M1347" s="14">
        <v>40</v>
      </c>
      <c r="N1347" s="12" t="s">
        <v>1257</v>
      </c>
      <c r="O1347" s="108"/>
      <c r="P1347" s="108"/>
      <c r="Q1347" s="108"/>
      <c r="R1347" s="108"/>
      <c r="S1347" s="108"/>
      <c r="T1347" s="108"/>
      <c r="U1347" s="108"/>
      <c r="V1347" s="108"/>
      <c r="W1347" s="108"/>
      <c r="X1347" s="108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</row>
    <row r="1348" spans="1:49" ht="15.75" customHeight="1" x14ac:dyDescent="0.25">
      <c r="A1348" s="109"/>
      <c r="B1348" s="111"/>
      <c r="C1348" s="114"/>
      <c r="D1348" s="114"/>
      <c r="E1348" s="117"/>
      <c r="F1348" s="109"/>
      <c r="G1348" s="121"/>
      <c r="H1348" s="99"/>
      <c r="I1348" s="7"/>
      <c r="J1348" s="12"/>
      <c r="K1348" s="13"/>
      <c r="L1348" s="14"/>
      <c r="M1348" s="15"/>
      <c r="N1348" s="12"/>
      <c r="O1348" s="108"/>
      <c r="P1348" s="108"/>
      <c r="Q1348" s="108"/>
      <c r="R1348" s="108"/>
      <c r="S1348" s="108"/>
      <c r="T1348" s="108"/>
      <c r="U1348" s="108"/>
      <c r="V1348" s="108"/>
      <c r="W1348" s="108"/>
      <c r="X1348" s="108"/>
      <c r="AM1348" s="16"/>
      <c r="AN1348" s="16"/>
      <c r="AO1348" s="16"/>
      <c r="AP1348" s="16"/>
      <c r="AQ1348" s="16"/>
      <c r="AR1348" s="16"/>
      <c r="AS1348" s="16"/>
      <c r="AT1348" s="16"/>
      <c r="AU1348" s="16"/>
      <c r="AV1348" s="16"/>
      <c r="AW1348" s="16"/>
    </row>
    <row r="1349" spans="1:49" ht="15.75" customHeight="1" x14ac:dyDescent="0.25">
      <c r="A1349" s="109"/>
      <c r="B1349" s="111"/>
      <c r="C1349" s="114"/>
      <c r="D1349" s="114"/>
      <c r="E1349" s="117"/>
      <c r="F1349" s="109"/>
      <c r="G1349" s="121"/>
      <c r="H1349" s="99"/>
      <c r="I1349" s="99" t="s">
        <v>20</v>
      </c>
      <c r="J1349" s="12" t="s">
        <v>1485</v>
      </c>
      <c r="K1349" s="13" t="s">
        <v>1486</v>
      </c>
      <c r="L1349" s="14">
        <v>75</v>
      </c>
      <c r="M1349" s="15">
        <v>75</v>
      </c>
      <c r="N1349" s="12" t="s">
        <v>1536</v>
      </c>
      <c r="O1349" s="108"/>
      <c r="P1349" s="108"/>
      <c r="Q1349" s="108"/>
      <c r="R1349" s="108"/>
      <c r="S1349" s="108"/>
      <c r="T1349" s="108"/>
      <c r="U1349" s="108"/>
      <c r="V1349" s="108"/>
      <c r="W1349" s="108"/>
      <c r="X1349" s="108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</row>
    <row r="1350" spans="1:49" ht="15.75" customHeight="1" x14ac:dyDescent="0.25">
      <c r="A1350" s="109"/>
      <c r="B1350" s="111"/>
      <c r="C1350" s="114"/>
      <c r="D1350" s="114"/>
      <c r="E1350" s="117"/>
      <c r="F1350" s="109"/>
      <c r="G1350" s="121"/>
      <c r="H1350" s="99"/>
      <c r="I1350" s="99"/>
      <c r="J1350" s="12" t="s">
        <v>1923</v>
      </c>
      <c r="K1350" s="13" t="s">
        <v>1802</v>
      </c>
      <c r="L1350" s="14">
        <v>100</v>
      </c>
      <c r="M1350" s="15">
        <v>100</v>
      </c>
      <c r="N1350" s="12" t="s">
        <v>1934</v>
      </c>
      <c r="O1350" s="108"/>
      <c r="P1350" s="108"/>
      <c r="Q1350" s="108"/>
      <c r="R1350" s="108"/>
      <c r="S1350" s="108"/>
      <c r="T1350" s="108"/>
      <c r="U1350" s="108"/>
      <c r="V1350" s="108"/>
      <c r="W1350" s="108"/>
      <c r="X1350" s="108"/>
      <c r="AM1350" s="16"/>
      <c r="AN1350" s="16"/>
      <c r="AO1350" s="16"/>
      <c r="AP1350" s="16"/>
      <c r="AQ1350" s="16"/>
      <c r="AR1350" s="16"/>
      <c r="AS1350" s="16"/>
      <c r="AT1350" s="16"/>
      <c r="AU1350" s="16"/>
      <c r="AV1350" s="16"/>
      <c r="AW1350" s="16"/>
    </row>
    <row r="1351" spans="1:49" ht="15.75" customHeight="1" x14ac:dyDescent="0.25">
      <c r="A1351" s="109"/>
      <c r="B1351" s="112"/>
      <c r="C1351" s="115"/>
      <c r="D1351" s="115"/>
      <c r="E1351" s="118"/>
      <c r="F1351" s="109"/>
      <c r="G1351" s="121"/>
      <c r="H1351" s="99"/>
      <c r="I1351" s="99"/>
      <c r="J1351" s="12" t="s">
        <v>1514</v>
      </c>
      <c r="K1351" s="13" t="s">
        <v>1509</v>
      </c>
      <c r="L1351" s="14">
        <v>25</v>
      </c>
      <c r="M1351" s="15">
        <v>25</v>
      </c>
      <c r="N1351" s="12" t="s">
        <v>1539</v>
      </c>
      <c r="O1351" s="108"/>
      <c r="P1351" s="108"/>
      <c r="Q1351" s="108"/>
      <c r="R1351" s="108"/>
      <c r="S1351" s="108"/>
      <c r="T1351" s="108"/>
      <c r="U1351" s="108"/>
      <c r="V1351" s="108"/>
      <c r="W1351" s="108"/>
      <c r="X1351" s="108"/>
      <c r="AM1351" s="16"/>
      <c r="AN1351" s="16"/>
      <c r="AO1351" s="16"/>
      <c r="AP1351" s="16"/>
      <c r="AQ1351" s="16"/>
      <c r="AR1351" s="16"/>
      <c r="AS1351" s="16"/>
      <c r="AT1351" s="16"/>
      <c r="AU1351" s="16"/>
      <c r="AV1351" s="16"/>
      <c r="AW1351" s="16"/>
    </row>
    <row r="1352" spans="1:49" ht="15.75" customHeight="1" x14ac:dyDescent="0.25">
      <c r="A1352" s="105" t="s">
        <v>1999</v>
      </c>
      <c r="B1352" s="110">
        <v>50300000</v>
      </c>
      <c r="C1352" s="113" t="s">
        <v>33</v>
      </c>
      <c r="D1352" s="113" t="s">
        <v>162</v>
      </c>
      <c r="E1352" s="116" t="s">
        <v>45</v>
      </c>
      <c r="F1352" s="109" t="s">
        <v>58</v>
      </c>
      <c r="G1352" s="121">
        <f>3041+280</f>
        <v>3321</v>
      </c>
      <c r="H1352" s="99" t="s">
        <v>59</v>
      </c>
      <c r="I1352" s="99" t="s">
        <v>8</v>
      </c>
      <c r="J1352" s="12"/>
      <c r="K1352" s="13"/>
      <c r="L1352" s="14"/>
      <c r="M1352" s="15"/>
      <c r="N1352" s="12"/>
      <c r="O1352" s="108">
        <f>SUM(L1352:L1360)</f>
        <v>709.8</v>
      </c>
      <c r="P1352" s="108">
        <f>SUM(M1352:M1360)</f>
        <v>709.8</v>
      </c>
      <c r="Q1352" s="108">
        <f>SUM(L1361:L1369)</f>
        <v>802.6</v>
      </c>
      <c r="R1352" s="108">
        <f>SUM(M1361:M1369)</f>
        <v>802.6</v>
      </c>
      <c r="S1352" s="108">
        <f>SUM(L1370:L1378)</f>
        <v>625</v>
      </c>
      <c r="T1352" s="108">
        <f>SUM(M1370:M1378)</f>
        <v>625</v>
      </c>
      <c r="U1352" s="108">
        <f>SUM(L1379:L1391)</f>
        <v>1184</v>
      </c>
      <c r="V1352" s="108">
        <f>SUM(M1379:M1391)</f>
        <v>1184</v>
      </c>
      <c r="W1352" s="108">
        <f>O1352+Q1352+S1352+U1352</f>
        <v>3321.4</v>
      </c>
      <c r="X1352" s="108">
        <f t="shared" ref="X1352" si="81">P1352+R1352+T1352+V1352</f>
        <v>3321.4</v>
      </c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</row>
    <row r="1353" spans="1:49" ht="15.75" customHeight="1" x14ac:dyDescent="0.25">
      <c r="A1353" s="106"/>
      <c r="B1353" s="111"/>
      <c r="C1353" s="114"/>
      <c r="D1353" s="114"/>
      <c r="E1353" s="117"/>
      <c r="F1353" s="109"/>
      <c r="G1353" s="121"/>
      <c r="H1353" s="99"/>
      <c r="I1353" s="99"/>
      <c r="J1353" s="12" t="s">
        <v>413</v>
      </c>
      <c r="K1353" s="13" t="s">
        <v>266</v>
      </c>
      <c r="L1353" s="14">
        <v>86.6</v>
      </c>
      <c r="M1353" s="14">
        <v>86.6</v>
      </c>
      <c r="N1353" s="12" t="s">
        <v>421</v>
      </c>
      <c r="O1353" s="108"/>
      <c r="P1353" s="108"/>
      <c r="Q1353" s="108"/>
      <c r="R1353" s="108"/>
      <c r="S1353" s="108"/>
      <c r="T1353" s="108"/>
      <c r="U1353" s="108"/>
      <c r="V1353" s="108"/>
      <c r="W1353" s="108"/>
      <c r="X1353" s="108"/>
      <c r="AM1353" s="16"/>
      <c r="AN1353" s="16"/>
      <c r="AO1353" s="16"/>
      <c r="AP1353" s="16"/>
      <c r="AQ1353" s="16"/>
      <c r="AR1353" s="16"/>
      <c r="AS1353" s="16"/>
      <c r="AT1353" s="16"/>
      <c r="AU1353" s="16"/>
      <c r="AV1353" s="16"/>
      <c r="AW1353" s="16"/>
    </row>
    <row r="1354" spans="1:49" ht="15.75" customHeight="1" x14ac:dyDescent="0.25">
      <c r="A1354" s="106"/>
      <c r="B1354" s="111"/>
      <c r="C1354" s="114"/>
      <c r="D1354" s="114"/>
      <c r="E1354" s="117"/>
      <c r="F1354" s="109"/>
      <c r="G1354" s="121"/>
      <c r="H1354" s="99"/>
      <c r="I1354" s="99"/>
      <c r="J1354" s="12" t="s">
        <v>413</v>
      </c>
      <c r="K1354" s="13" t="s">
        <v>421</v>
      </c>
      <c r="L1354" s="14">
        <v>56</v>
      </c>
      <c r="M1354" s="15">
        <v>56</v>
      </c>
      <c r="N1354" s="12" t="s">
        <v>414</v>
      </c>
      <c r="O1354" s="108"/>
      <c r="P1354" s="108"/>
      <c r="Q1354" s="108"/>
      <c r="R1354" s="108"/>
      <c r="S1354" s="108"/>
      <c r="T1354" s="108"/>
      <c r="U1354" s="108"/>
      <c r="V1354" s="108"/>
      <c r="W1354" s="108"/>
      <c r="X1354" s="108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  <c r="AW1354" s="16"/>
    </row>
    <row r="1355" spans="1:49" ht="15.75" customHeight="1" x14ac:dyDescent="0.25">
      <c r="A1355" s="106"/>
      <c r="B1355" s="111"/>
      <c r="C1355" s="114"/>
      <c r="D1355" s="114"/>
      <c r="E1355" s="117"/>
      <c r="F1355" s="109"/>
      <c r="G1355" s="121"/>
      <c r="H1355" s="99"/>
      <c r="I1355" s="99"/>
      <c r="J1355" s="12" t="s">
        <v>270</v>
      </c>
      <c r="K1355" s="13" t="s">
        <v>264</v>
      </c>
      <c r="L1355" s="14">
        <v>60.8</v>
      </c>
      <c r="M1355" s="14">
        <v>60.8</v>
      </c>
      <c r="N1355" s="12" t="s">
        <v>291</v>
      </c>
      <c r="O1355" s="108"/>
      <c r="P1355" s="108"/>
      <c r="Q1355" s="108"/>
      <c r="R1355" s="108"/>
      <c r="S1355" s="108"/>
      <c r="T1355" s="108"/>
      <c r="U1355" s="108"/>
      <c r="V1355" s="108"/>
      <c r="W1355" s="108"/>
      <c r="X1355" s="108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  <c r="AW1355" s="16"/>
    </row>
    <row r="1356" spans="1:49" ht="15.75" customHeight="1" x14ac:dyDescent="0.25">
      <c r="A1356" s="106"/>
      <c r="B1356" s="111"/>
      <c r="C1356" s="114"/>
      <c r="D1356" s="114"/>
      <c r="E1356" s="117"/>
      <c r="F1356" s="109"/>
      <c r="G1356" s="121"/>
      <c r="H1356" s="99"/>
      <c r="I1356" s="99"/>
      <c r="J1356" s="12" t="s">
        <v>269</v>
      </c>
      <c r="K1356" s="13" t="s">
        <v>256</v>
      </c>
      <c r="L1356" s="14">
        <v>56</v>
      </c>
      <c r="M1356" s="14">
        <v>56</v>
      </c>
      <c r="N1356" s="12" t="s">
        <v>291</v>
      </c>
      <c r="O1356" s="108"/>
      <c r="P1356" s="108"/>
      <c r="Q1356" s="108"/>
      <c r="R1356" s="108"/>
      <c r="S1356" s="108"/>
      <c r="T1356" s="108"/>
      <c r="U1356" s="108"/>
      <c r="V1356" s="108"/>
      <c r="W1356" s="108"/>
      <c r="X1356" s="108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/>
    </row>
    <row r="1357" spans="1:49" ht="15.75" customHeight="1" x14ac:dyDescent="0.25">
      <c r="A1357" s="106"/>
      <c r="B1357" s="111"/>
      <c r="C1357" s="114"/>
      <c r="D1357" s="114"/>
      <c r="E1357" s="117"/>
      <c r="F1357" s="109"/>
      <c r="G1357" s="121"/>
      <c r="H1357" s="99"/>
      <c r="I1357" s="99"/>
      <c r="J1357" s="12" t="s">
        <v>202</v>
      </c>
      <c r="K1357" s="13" t="s">
        <v>201</v>
      </c>
      <c r="L1357" s="14">
        <v>108</v>
      </c>
      <c r="M1357" s="14">
        <v>108</v>
      </c>
      <c r="N1357" s="12" t="s">
        <v>189</v>
      </c>
      <c r="O1357" s="108"/>
      <c r="P1357" s="108"/>
      <c r="Q1357" s="108"/>
      <c r="R1357" s="108"/>
      <c r="S1357" s="108"/>
      <c r="T1357" s="108"/>
      <c r="U1357" s="108"/>
      <c r="V1357" s="108"/>
      <c r="W1357" s="108"/>
      <c r="X1357" s="108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</row>
    <row r="1358" spans="1:49" ht="15.75" customHeight="1" x14ac:dyDescent="0.25">
      <c r="A1358" s="106"/>
      <c r="B1358" s="111"/>
      <c r="C1358" s="114"/>
      <c r="D1358" s="114"/>
      <c r="E1358" s="117"/>
      <c r="F1358" s="109"/>
      <c r="G1358" s="121"/>
      <c r="H1358" s="99"/>
      <c r="I1358" s="99"/>
      <c r="J1358" s="12" t="s">
        <v>168</v>
      </c>
      <c r="K1358" s="13" t="s">
        <v>158</v>
      </c>
      <c r="L1358" s="14">
        <v>21</v>
      </c>
      <c r="M1358" s="14">
        <v>21</v>
      </c>
      <c r="N1358" s="12" t="s">
        <v>161</v>
      </c>
      <c r="O1358" s="108"/>
      <c r="P1358" s="108"/>
      <c r="Q1358" s="108"/>
      <c r="R1358" s="108"/>
      <c r="S1358" s="108"/>
      <c r="T1358" s="108"/>
      <c r="U1358" s="108"/>
      <c r="V1358" s="108"/>
      <c r="W1358" s="108"/>
      <c r="X1358" s="108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  <c r="AW1358" s="16"/>
    </row>
    <row r="1359" spans="1:49" ht="15.75" customHeight="1" x14ac:dyDescent="0.25">
      <c r="A1359" s="106"/>
      <c r="B1359" s="111"/>
      <c r="C1359" s="114"/>
      <c r="D1359" s="114"/>
      <c r="E1359" s="117"/>
      <c r="F1359" s="109"/>
      <c r="G1359" s="121"/>
      <c r="H1359" s="99"/>
      <c r="I1359" s="99"/>
      <c r="J1359" s="12" t="s">
        <v>149</v>
      </c>
      <c r="K1359" s="13" t="s">
        <v>124</v>
      </c>
      <c r="L1359" s="14">
        <v>206.4</v>
      </c>
      <c r="M1359" s="14">
        <v>206.4</v>
      </c>
      <c r="N1359" s="12" t="s">
        <v>106</v>
      </c>
      <c r="O1359" s="108"/>
      <c r="P1359" s="108"/>
      <c r="Q1359" s="108"/>
      <c r="R1359" s="108"/>
      <c r="S1359" s="108"/>
      <c r="T1359" s="108"/>
      <c r="U1359" s="108"/>
      <c r="V1359" s="108"/>
      <c r="W1359" s="108"/>
      <c r="X1359" s="108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</row>
    <row r="1360" spans="1:49" ht="15.75" customHeight="1" x14ac:dyDescent="0.25">
      <c r="A1360" s="106"/>
      <c r="B1360" s="111"/>
      <c r="C1360" s="114"/>
      <c r="D1360" s="114"/>
      <c r="E1360" s="117"/>
      <c r="F1360" s="109"/>
      <c r="G1360" s="121"/>
      <c r="H1360" s="99"/>
      <c r="I1360" s="99"/>
      <c r="J1360" s="12" t="s">
        <v>148</v>
      </c>
      <c r="K1360" s="13" t="s">
        <v>141</v>
      </c>
      <c r="L1360" s="14">
        <v>115</v>
      </c>
      <c r="M1360" s="14">
        <v>115</v>
      </c>
      <c r="N1360" s="12" t="s">
        <v>106</v>
      </c>
      <c r="O1360" s="108"/>
      <c r="P1360" s="108"/>
      <c r="Q1360" s="108"/>
      <c r="R1360" s="108"/>
      <c r="S1360" s="108"/>
      <c r="T1360" s="108"/>
      <c r="U1360" s="108"/>
      <c r="V1360" s="108"/>
      <c r="W1360" s="108"/>
      <c r="X1360" s="108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</row>
    <row r="1361" spans="1:49" ht="15.75" customHeight="1" x14ac:dyDescent="0.25">
      <c r="A1361" s="106"/>
      <c r="B1361" s="111"/>
      <c r="C1361" s="114"/>
      <c r="D1361" s="114"/>
      <c r="E1361" s="117"/>
      <c r="F1361" s="109"/>
      <c r="G1361" s="121"/>
      <c r="H1361" s="99"/>
      <c r="I1361" s="99" t="s">
        <v>19</v>
      </c>
      <c r="J1361" s="12" t="s">
        <v>673</v>
      </c>
      <c r="K1361" s="12" t="s">
        <v>674</v>
      </c>
      <c r="L1361" s="14">
        <v>74.8</v>
      </c>
      <c r="M1361" s="14">
        <v>74.8</v>
      </c>
      <c r="N1361" s="12" t="s">
        <v>700</v>
      </c>
      <c r="O1361" s="108"/>
      <c r="P1361" s="108"/>
      <c r="Q1361" s="108"/>
      <c r="R1361" s="108"/>
      <c r="S1361" s="108"/>
      <c r="T1361" s="108"/>
      <c r="U1361" s="108"/>
      <c r="V1361" s="108"/>
      <c r="W1361" s="108"/>
      <c r="X1361" s="108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</row>
    <row r="1362" spans="1:49" ht="15.75" customHeight="1" x14ac:dyDescent="0.25">
      <c r="A1362" s="106"/>
      <c r="B1362" s="111"/>
      <c r="C1362" s="114"/>
      <c r="D1362" s="114"/>
      <c r="E1362" s="117"/>
      <c r="F1362" s="109"/>
      <c r="G1362" s="121"/>
      <c r="H1362" s="99"/>
      <c r="I1362" s="99"/>
      <c r="J1362" s="12"/>
      <c r="K1362" s="13"/>
      <c r="L1362" s="14">
        <v>208.6</v>
      </c>
      <c r="M1362" s="14">
        <v>208.6</v>
      </c>
      <c r="N1362" s="12" t="s">
        <v>484</v>
      </c>
      <c r="O1362" s="108"/>
      <c r="P1362" s="108"/>
      <c r="Q1362" s="108"/>
      <c r="R1362" s="108"/>
      <c r="S1362" s="108"/>
      <c r="T1362" s="108"/>
      <c r="U1362" s="108"/>
      <c r="V1362" s="108"/>
      <c r="W1362" s="108"/>
      <c r="X1362" s="108"/>
      <c r="AM1362" s="16"/>
      <c r="AN1362" s="16"/>
      <c r="AO1362" s="16"/>
      <c r="AP1362" s="16"/>
      <c r="AQ1362" s="16"/>
      <c r="AR1362" s="16"/>
      <c r="AS1362" s="16"/>
      <c r="AT1362" s="16"/>
      <c r="AU1362" s="16"/>
      <c r="AV1362" s="16"/>
      <c r="AW1362" s="16"/>
    </row>
    <row r="1363" spans="1:49" ht="15.75" customHeight="1" x14ac:dyDescent="0.25">
      <c r="A1363" s="106"/>
      <c r="B1363" s="111"/>
      <c r="C1363" s="114"/>
      <c r="D1363" s="114"/>
      <c r="E1363" s="117"/>
      <c r="F1363" s="109"/>
      <c r="G1363" s="121"/>
      <c r="H1363" s="99"/>
      <c r="I1363" s="99"/>
      <c r="J1363" s="12" t="s">
        <v>720</v>
      </c>
      <c r="K1363" s="13" t="s">
        <v>132</v>
      </c>
      <c r="L1363" s="14">
        <v>74.8</v>
      </c>
      <c r="M1363" s="14">
        <v>74.8</v>
      </c>
      <c r="N1363" s="12" t="s">
        <v>674</v>
      </c>
      <c r="O1363" s="108"/>
      <c r="P1363" s="108"/>
      <c r="Q1363" s="108"/>
      <c r="R1363" s="108"/>
      <c r="S1363" s="108"/>
      <c r="T1363" s="108"/>
      <c r="U1363" s="108"/>
      <c r="V1363" s="108"/>
      <c r="W1363" s="108"/>
      <c r="X1363" s="108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</row>
    <row r="1364" spans="1:49" ht="15.75" customHeight="1" x14ac:dyDescent="0.25">
      <c r="A1364" s="106"/>
      <c r="B1364" s="111"/>
      <c r="C1364" s="114"/>
      <c r="D1364" s="114"/>
      <c r="E1364" s="117"/>
      <c r="F1364" s="109"/>
      <c r="G1364" s="121"/>
      <c r="H1364" s="99"/>
      <c r="I1364" s="99"/>
      <c r="J1364" s="12" t="s">
        <v>820</v>
      </c>
      <c r="K1364" s="13" t="s">
        <v>530</v>
      </c>
      <c r="L1364" s="14">
        <v>93.6</v>
      </c>
      <c r="M1364" s="14">
        <v>93.6</v>
      </c>
      <c r="N1364" s="12" t="s">
        <v>638</v>
      </c>
      <c r="O1364" s="108"/>
      <c r="P1364" s="108"/>
      <c r="Q1364" s="108"/>
      <c r="R1364" s="108"/>
      <c r="S1364" s="108"/>
      <c r="T1364" s="108"/>
      <c r="U1364" s="108"/>
      <c r="V1364" s="108"/>
      <c r="W1364" s="108"/>
      <c r="X1364" s="108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  <c r="AW1364" s="16"/>
    </row>
    <row r="1365" spans="1:49" ht="15.75" customHeight="1" x14ac:dyDescent="0.25">
      <c r="A1365" s="106"/>
      <c r="B1365" s="111"/>
      <c r="C1365" s="114"/>
      <c r="D1365" s="114"/>
      <c r="E1365" s="117"/>
      <c r="F1365" s="109"/>
      <c r="G1365" s="121"/>
      <c r="H1365" s="99"/>
      <c r="I1365" s="99"/>
      <c r="J1365" s="12" t="s">
        <v>841</v>
      </c>
      <c r="K1365" s="13" t="s">
        <v>829</v>
      </c>
      <c r="L1365" s="14">
        <v>58.6</v>
      </c>
      <c r="M1365" s="14">
        <v>58.6</v>
      </c>
      <c r="N1365" s="12" t="s">
        <v>846</v>
      </c>
      <c r="O1365" s="108"/>
      <c r="P1365" s="108"/>
      <c r="Q1365" s="108"/>
      <c r="R1365" s="108"/>
      <c r="S1365" s="108"/>
      <c r="T1365" s="108"/>
      <c r="U1365" s="108"/>
      <c r="V1365" s="108"/>
      <c r="W1365" s="108"/>
      <c r="X1365" s="108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</row>
    <row r="1366" spans="1:49" ht="15.75" customHeight="1" x14ac:dyDescent="0.25">
      <c r="A1366" s="106"/>
      <c r="B1366" s="111"/>
      <c r="C1366" s="114"/>
      <c r="D1366" s="114"/>
      <c r="E1366" s="117"/>
      <c r="F1366" s="109"/>
      <c r="G1366" s="121"/>
      <c r="H1366" s="99"/>
      <c r="I1366" s="99"/>
      <c r="J1366" s="12" t="s">
        <v>790</v>
      </c>
      <c r="K1366" s="13" t="s">
        <v>700</v>
      </c>
      <c r="L1366" s="14">
        <v>77</v>
      </c>
      <c r="M1366" s="14">
        <v>77</v>
      </c>
      <c r="N1366" s="12" t="s">
        <v>848</v>
      </c>
      <c r="O1366" s="108"/>
      <c r="P1366" s="108"/>
      <c r="Q1366" s="108"/>
      <c r="R1366" s="108"/>
      <c r="S1366" s="108"/>
      <c r="T1366" s="108"/>
      <c r="U1366" s="108"/>
      <c r="V1366" s="108"/>
      <c r="W1366" s="108"/>
      <c r="X1366" s="108"/>
      <c r="AM1366" s="16"/>
      <c r="AN1366" s="16"/>
      <c r="AO1366" s="16"/>
      <c r="AP1366" s="16"/>
      <c r="AQ1366" s="16"/>
      <c r="AR1366" s="16"/>
      <c r="AS1366" s="16"/>
      <c r="AT1366" s="16"/>
      <c r="AU1366" s="16"/>
      <c r="AV1366" s="16"/>
      <c r="AW1366" s="16"/>
    </row>
    <row r="1367" spans="1:49" ht="15.75" customHeight="1" x14ac:dyDescent="0.25">
      <c r="A1367" s="106"/>
      <c r="B1367" s="111"/>
      <c r="C1367" s="114"/>
      <c r="D1367" s="114"/>
      <c r="E1367" s="117"/>
      <c r="F1367" s="109"/>
      <c r="G1367" s="121"/>
      <c r="H1367" s="99"/>
      <c r="I1367" s="99"/>
      <c r="J1367" s="12" t="s">
        <v>914</v>
      </c>
      <c r="K1367" s="13" t="s">
        <v>874</v>
      </c>
      <c r="L1367" s="14">
        <v>72.599999999999994</v>
      </c>
      <c r="M1367" s="14">
        <v>72.599999999999994</v>
      </c>
      <c r="N1367" s="12" t="s">
        <v>930</v>
      </c>
      <c r="O1367" s="108"/>
      <c r="P1367" s="108"/>
      <c r="Q1367" s="108"/>
      <c r="R1367" s="108"/>
      <c r="S1367" s="108"/>
      <c r="T1367" s="108"/>
      <c r="U1367" s="108"/>
      <c r="V1367" s="108"/>
      <c r="W1367" s="108"/>
      <c r="X1367" s="108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  <c r="AW1367" s="16"/>
    </row>
    <row r="1368" spans="1:49" ht="15.75" customHeight="1" x14ac:dyDescent="0.25">
      <c r="A1368" s="106"/>
      <c r="B1368" s="111"/>
      <c r="C1368" s="114"/>
      <c r="D1368" s="114"/>
      <c r="E1368" s="117"/>
      <c r="F1368" s="109"/>
      <c r="G1368" s="121"/>
      <c r="H1368" s="99"/>
      <c r="I1368" s="99"/>
      <c r="J1368" s="12" t="s">
        <v>994</v>
      </c>
      <c r="K1368" s="13" t="s">
        <v>975</v>
      </c>
      <c r="L1368" s="14">
        <v>51.6</v>
      </c>
      <c r="M1368" s="14">
        <v>51.6</v>
      </c>
      <c r="N1368" s="12"/>
      <c r="O1368" s="108"/>
      <c r="P1368" s="108"/>
      <c r="Q1368" s="108"/>
      <c r="R1368" s="108"/>
      <c r="S1368" s="108"/>
      <c r="T1368" s="108"/>
      <c r="U1368" s="108"/>
      <c r="V1368" s="108"/>
      <c r="W1368" s="108"/>
      <c r="X1368" s="108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</row>
    <row r="1369" spans="1:49" ht="15.75" customHeight="1" x14ac:dyDescent="0.25">
      <c r="A1369" s="106"/>
      <c r="B1369" s="111"/>
      <c r="C1369" s="114"/>
      <c r="D1369" s="114"/>
      <c r="E1369" s="117"/>
      <c r="F1369" s="109"/>
      <c r="G1369" s="121"/>
      <c r="H1369" s="99"/>
      <c r="I1369" s="99"/>
      <c r="J1369" s="12" t="s">
        <v>949</v>
      </c>
      <c r="K1369" s="13" t="s">
        <v>950</v>
      </c>
      <c r="L1369" s="14">
        <v>91</v>
      </c>
      <c r="M1369" s="14">
        <v>91</v>
      </c>
      <c r="N1369" s="12"/>
      <c r="O1369" s="108"/>
      <c r="P1369" s="108"/>
      <c r="Q1369" s="108"/>
      <c r="R1369" s="108"/>
      <c r="S1369" s="108"/>
      <c r="T1369" s="108"/>
      <c r="U1369" s="108"/>
      <c r="V1369" s="108"/>
      <c r="W1369" s="108"/>
      <c r="X1369" s="108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</row>
    <row r="1370" spans="1:49" ht="15.75" customHeight="1" x14ac:dyDescent="0.25">
      <c r="A1370" s="106"/>
      <c r="B1370" s="111"/>
      <c r="C1370" s="114"/>
      <c r="D1370" s="114"/>
      <c r="E1370" s="117"/>
      <c r="F1370" s="109"/>
      <c r="G1370" s="121"/>
      <c r="H1370" s="99"/>
      <c r="I1370" s="99" t="s">
        <v>10</v>
      </c>
      <c r="J1370" s="12" t="s">
        <v>1032</v>
      </c>
      <c r="K1370" s="13" t="s">
        <v>1004</v>
      </c>
      <c r="L1370" s="14">
        <v>95.8</v>
      </c>
      <c r="M1370" s="14">
        <v>95.8</v>
      </c>
      <c r="N1370" s="12" t="s">
        <v>1004</v>
      </c>
      <c r="O1370" s="108"/>
      <c r="P1370" s="108"/>
      <c r="Q1370" s="108"/>
      <c r="R1370" s="108"/>
      <c r="S1370" s="108"/>
      <c r="T1370" s="108"/>
      <c r="U1370" s="108"/>
      <c r="V1370" s="108"/>
      <c r="W1370" s="108"/>
      <c r="X1370" s="108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  <c r="AW1370" s="16"/>
    </row>
    <row r="1371" spans="1:49" ht="15.75" customHeight="1" x14ac:dyDescent="0.25">
      <c r="A1371" s="106"/>
      <c r="B1371" s="111"/>
      <c r="C1371" s="114"/>
      <c r="D1371" s="114"/>
      <c r="E1371" s="117"/>
      <c r="F1371" s="109"/>
      <c r="G1371" s="121"/>
      <c r="H1371" s="99"/>
      <c r="I1371" s="99"/>
      <c r="J1371" s="12" t="s">
        <v>1153</v>
      </c>
      <c r="K1371" s="13" t="s">
        <v>1143</v>
      </c>
      <c r="L1371" s="14">
        <v>72.599999999999994</v>
      </c>
      <c r="M1371" s="14">
        <v>72.599999999999994</v>
      </c>
      <c r="N1371" s="12" t="s">
        <v>1211</v>
      </c>
      <c r="O1371" s="108"/>
      <c r="P1371" s="108"/>
      <c r="Q1371" s="108"/>
      <c r="R1371" s="108"/>
      <c r="S1371" s="108"/>
      <c r="T1371" s="108"/>
      <c r="U1371" s="108"/>
      <c r="V1371" s="108"/>
      <c r="W1371" s="108"/>
      <c r="X1371" s="108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</row>
    <row r="1372" spans="1:49" ht="15.75" customHeight="1" x14ac:dyDescent="0.25">
      <c r="A1372" s="106"/>
      <c r="B1372" s="111"/>
      <c r="C1372" s="114"/>
      <c r="D1372" s="114"/>
      <c r="E1372" s="117"/>
      <c r="F1372" s="109"/>
      <c r="G1372" s="121"/>
      <c r="H1372" s="99"/>
      <c r="I1372" s="99"/>
      <c r="J1372" s="12" t="s">
        <v>1329</v>
      </c>
      <c r="K1372" s="13" t="s">
        <v>1330</v>
      </c>
      <c r="L1372" s="14">
        <v>79.599999999999994</v>
      </c>
      <c r="M1372" s="14">
        <v>79.599999999999994</v>
      </c>
      <c r="N1372" s="12" t="s">
        <v>1372</v>
      </c>
      <c r="O1372" s="108"/>
      <c r="P1372" s="108"/>
      <c r="Q1372" s="108"/>
      <c r="R1372" s="108"/>
      <c r="S1372" s="108"/>
      <c r="T1372" s="108"/>
      <c r="U1372" s="108"/>
      <c r="V1372" s="108"/>
      <c r="W1372" s="108"/>
      <c r="X1372" s="108"/>
      <c r="AM1372" s="16"/>
      <c r="AN1372" s="16"/>
      <c r="AO1372" s="16"/>
      <c r="AP1372" s="16"/>
      <c r="AQ1372" s="16"/>
      <c r="AR1372" s="16"/>
      <c r="AS1372" s="16"/>
      <c r="AT1372" s="16"/>
      <c r="AU1372" s="16"/>
      <c r="AV1372" s="16"/>
      <c r="AW1372" s="16"/>
    </row>
    <row r="1373" spans="1:49" ht="15.75" customHeight="1" x14ac:dyDescent="0.25">
      <c r="A1373" s="106"/>
      <c r="B1373" s="111"/>
      <c r="C1373" s="114"/>
      <c r="D1373" s="114"/>
      <c r="E1373" s="117"/>
      <c r="F1373" s="109"/>
      <c r="G1373" s="121"/>
      <c r="H1373" s="99"/>
      <c r="I1373" s="99"/>
      <c r="J1373" s="12"/>
      <c r="K1373" s="13"/>
      <c r="L1373" s="14"/>
      <c r="M1373" s="14"/>
      <c r="N1373" s="12"/>
      <c r="O1373" s="108"/>
      <c r="P1373" s="108"/>
      <c r="Q1373" s="108"/>
      <c r="R1373" s="108"/>
      <c r="S1373" s="108"/>
      <c r="T1373" s="108"/>
      <c r="U1373" s="108"/>
      <c r="V1373" s="108"/>
      <c r="W1373" s="108"/>
      <c r="X1373" s="108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</row>
    <row r="1374" spans="1:49" ht="15.75" customHeight="1" x14ac:dyDescent="0.25">
      <c r="A1374" s="106"/>
      <c r="B1374" s="111"/>
      <c r="C1374" s="114"/>
      <c r="D1374" s="114"/>
      <c r="E1374" s="117"/>
      <c r="F1374" s="109"/>
      <c r="G1374" s="121"/>
      <c r="H1374" s="99"/>
      <c r="I1374" s="99"/>
      <c r="J1374" s="12" t="s">
        <v>1324</v>
      </c>
      <c r="K1374" s="13" t="s">
        <v>1295</v>
      </c>
      <c r="L1374" s="14">
        <v>91.4</v>
      </c>
      <c r="M1374" s="14">
        <v>91.4</v>
      </c>
      <c r="N1374" s="12" t="s">
        <v>1338</v>
      </c>
      <c r="O1374" s="108"/>
      <c r="P1374" s="108"/>
      <c r="Q1374" s="108"/>
      <c r="R1374" s="108"/>
      <c r="S1374" s="108"/>
      <c r="T1374" s="108"/>
      <c r="U1374" s="108"/>
      <c r="V1374" s="108"/>
      <c r="W1374" s="108"/>
      <c r="X1374" s="108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</row>
    <row r="1375" spans="1:49" ht="15.75" customHeight="1" x14ac:dyDescent="0.25">
      <c r="A1375" s="106"/>
      <c r="B1375" s="111"/>
      <c r="C1375" s="114"/>
      <c r="D1375" s="114"/>
      <c r="E1375" s="117"/>
      <c r="F1375" s="109"/>
      <c r="G1375" s="121"/>
      <c r="H1375" s="99"/>
      <c r="I1375" s="99"/>
      <c r="J1375" s="12" t="s">
        <v>1237</v>
      </c>
      <c r="K1375" s="13" t="s">
        <v>1227</v>
      </c>
      <c r="L1375" s="14">
        <v>79.599999999999994</v>
      </c>
      <c r="M1375" s="14">
        <v>79.599999999999994</v>
      </c>
      <c r="N1375" s="12" t="s">
        <v>1257</v>
      </c>
      <c r="O1375" s="108"/>
      <c r="P1375" s="108"/>
      <c r="Q1375" s="108"/>
      <c r="R1375" s="108"/>
      <c r="S1375" s="108"/>
      <c r="T1375" s="108"/>
      <c r="U1375" s="108"/>
      <c r="V1375" s="108"/>
      <c r="W1375" s="108"/>
      <c r="X1375" s="108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</row>
    <row r="1376" spans="1:49" ht="15.75" customHeight="1" x14ac:dyDescent="0.25">
      <c r="A1376" s="106"/>
      <c r="B1376" s="111"/>
      <c r="C1376" s="114"/>
      <c r="D1376" s="114"/>
      <c r="E1376" s="117"/>
      <c r="F1376" s="109"/>
      <c r="G1376" s="121"/>
      <c r="H1376" s="99"/>
      <c r="I1376" s="99"/>
      <c r="J1376" s="12"/>
      <c r="K1376" s="13"/>
      <c r="L1376" s="14"/>
      <c r="M1376" s="14"/>
      <c r="N1376" s="12"/>
      <c r="O1376" s="108"/>
      <c r="P1376" s="108"/>
      <c r="Q1376" s="108"/>
      <c r="R1376" s="108"/>
      <c r="S1376" s="108"/>
      <c r="T1376" s="108"/>
      <c r="U1376" s="108"/>
      <c r="V1376" s="108"/>
      <c r="W1376" s="108"/>
      <c r="X1376" s="108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  <c r="AW1376" s="16"/>
    </row>
    <row r="1377" spans="1:49" ht="15.75" customHeight="1" x14ac:dyDescent="0.25">
      <c r="A1377" s="106"/>
      <c r="B1377" s="111"/>
      <c r="C1377" s="114"/>
      <c r="D1377" s="114"/>
      <c r="E1377" s="117"/>
      <c r="F1377" s="109"/>
      <c r="G1377" s="121"/>
      <c r="H1377" s="99"/>
      <c r="I1377" s="99"/>
      <c r="J1377" s="12" t="s">
        <v>1409</v>
      </c>
      <c r="K1377" s="13" t="s">
        <v>1408</v>
      </c>
      <c r="L1377" s="14">
        <v>102.8</v>
      </c>
      <c r="M1377" s="14">
        <v>102.8</v>
      </c>
      <c r="N1377" s="12" t="s">
        <v>1403</v>
      </c>
      <c r="O1377" s="108"/>
      <c r="P1377" s="108"/>
      <c r="Q1377" s="108"/>
      <c r="R1377" s="108"/>
      <c r="S1377" s="108"/>
      <c r="T1377" s="108"/>
      <c r="U1377" s="108"/>
      <c r="V1377" s="108"/>
      <c r="W1377" s="108"/>
      <c r="X1377" s="108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  <c r="AW1377" s="16"/>
    </row>
    <row r="1378" spans="1:49" ht="15.75" customHeight="1" x14ac:dyDescent="0.25">
      <c r="A1378" s="106"/>
      <c r="B1378" s="111"/>
      <c r="C1378" s="114"/>
      <c r="D1378" s="114"/>
      <c r="E1378" s="117"/>
      <c r="F1378" s="109"/>
      <c r="G1378" s="121"/>
      <c r="H1378" s="99"/>
      <c r="I1378" s="99"/>
      <c r="J1378" s="12" t="s">
        <v>1079</v>
      </c>
      <c r="K1378" s="13" t="s">
        <v>1066</v>
      </c>
      <c r="L1378" s="14">
        <v>103.2</v>
      </c>
      <c r="M1378" s="14">
        <v>103.2</v>
      </c>
      <c r="N1378" s="12" t="s">
        <v>1128</v>
      </c>
      <c r="O1378" s="108"/>
      <c r="P1378" s="108"/>
      <c r="Q1378" s="108"/>
      <c r="R1378" s="108"/>
      <c r="S1378" s="108"/>
      <c r="T1378" s="108"/>
      <c r="U1378" s="108"/>
      <c r="V1378" s="108"/>
      <c r="W1378" s="108"/>
      <c r="X1378" s="108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</row>
    <row r="1379" spans="1:49" ht="15.75" customHeight="1" x14ac:dyDescent="0.25">
      <c r="A1379" s="106"/>
      <c r="B1379" s="111"/>
      <c r="C1379" s="114"/>
      <c r="D1379" s="114"/>
      <c r="E1379" s="117"/>
      <c r="F1379" s="109"/>
      <c r="G1379" s="121"/>
      <c r="H1379" s="99"/>
      <c r="I1379" s="99" t="s">
        <v>20</v>
      </c>
      <c r="J1379" s="12" t="s">
        <v>1441</v>
      </c>
      <c r="K1379" s="12" t="s">
        <v>1428</v>
      </c>
      <c r="L1379" s="15">
        <v>58.6</v>
      </c>
      <c r="M1379" s="15">
        <v>58.6</v>
      </c>
      <c r="N1379" s="12" t="s">
        <v>1446</v>
      </c>
      <c r="O1379" s="108"/>
      <c r="P1379" s="108"/>
      <c r="Q1379" s="108"/>
      <c r="R1379" s="108"/>
      <c r="S1379" s="108"/>
      <c r="T1379" s="108"/>
      <c r="U1379" s="108"/>
      <c r="V1379" s="108"/>
      <c r="W1379" s="108"/>
      <c r="X1379" s="108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</row>
    <row r="1380" spans="1:49" ht="15.75" customHeight="1" x14ac:dyDescent="0.25">
      <c r="A1380" s="106"/>
      <c r="B1380" s="111"/>
      <c r="C1380" s="114"/>
      <c r="D1380" s="114"/>
      <c r="E1380" s="117"/>
      <c r="F1380" s="109"/>
      <c r="G1380" s="121"/>
      <c r="H1380" s="99"/>
      <c r="I1380" s="99"/>
      <c r="J1380" s="12" t="s">
        <v>1554</v>
      </c>
      <c r="K1380" s="12" t="s">
        <v>1539</v>
      </c>
      <c r="L1380" s="15">
        <v>67.8</v>
      </c>
      <c r="M1380" s="15">
        <v>67.8</v>
      </c>
      <c r="N1380" s="12" t="s">
        <v>1565</v>
      </c>
      <c r="O1380" s="108"/>
      <c r="P1380" s="108"/>
      <c r="Q1380" s="108"/>
      <c r="R1380" s="108"/>
      <c r="S1380" s="108"/>
      <c r="T1380" s="108"/>
      <c r="U1380" s="108"/>
      <c r="V1380" s="108"/>
      <c r="W1380" s="108"/>
      <c r="X1380" s="108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</row>
    <row r="1381" spans="1:49" ht="15.75" customHeight="1" x14ac:dyDescent="0.25">
      <c r="A1381" s="106"/>
      <c r="B1381" s="111"/>
      <c r="C1381" s="114"/>
      <c r="D1381" s="114"/>
      <c r="E1381" s="117"/>
      <c r="F1381" s="109"/>
      <c r="G1381" s="121"/>
      <c r="H1381" s="99"/>
      <c r="I1381" s="99"/>
      <c r="J1381" s="12" t="s">
        <v>1513</v>
      </c>
      <c r="K1381" s="12" t="s">
        <v>1509</v>
      </c>
      <c r="L1381" s="15">
        <v>105.4</v>
      </c>
      <c r="M1381" s="15">
        <v>105.4</v>
      </c>
      <c r="N1381" s="12" t="s">
        <v>1539</v>
      </c>
      <c r="O1381" s="108"/>
      <c r="P1381" s="108"/>
      <c r="Q1381" s="108"/>
      <c r="R1381" s="108"/>
      <c r="S1381" s="108"/>
      <c r="T1381" s="108"/>
      <c r="U1381" s="108"/>
      <c r="V1381" s="108"/>
      <c r="W1381" s="108"/>
      <c r="X1381" s="108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</row>
    <row r="1382" spans="1:49" ht="15.75" customHeight="1" x14ac:dyDescent="0.25">
      <c r="A1382" s="106"/>
      <c r="B1382" s="111"/>
      <c r="C1382" s="114"/>
      <c r="D1382" s="114"/>
      <c r="E1382" s="117"/>
      <c r="F1382" s="109"/>
      <c r="G1382" s="121"/>
      <c r="H1382" s="99"/>
      <c r="I1382" s="99"/>
      <c r="J1382" s="12" t="s">
        <v>1594</v>
      </c>
      <c r="K1382" s="12" t="s">
        <v>1595</v>
      </c>
      <c r="L1382" s="15">
        <v>49</v>
      </c>
      <c r="M1382" s="15">
        <v>49</v>
      </c>
      <c r="N1382" s="12" t="s">
        <v>1626</v>
      </c>
      <c r="O1382" s="108"/>
      <c r="P1382" s="108"/>
      <c r="Q1382" s="108"/>
      <c r="R1382" s="108"/>
      <c r="S1382" s="108"/>
      <c r="T1382" s="108"/>
      <c r="U1382" s="108"/>
      <c r="V1382" s="108"/>
      <c r="W1382" s="108"/>
      <c r="X1382" s="108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</row>
    <row r="1383" spans="1:49" ht="15.75" customHeight="1" x14ac:dyDescent="0.25">
      <c r="A1383" s="106"/>
      <c r="B1383" s="111"/>
      <c r="C1383" s="114"/>
      <c r="D1383" s="114"/>
      <c r="E1383" s="117"/>
      <c r="F1383" s="109"/>
      <c r="G1383" s="121"/>
      <c r="H1383" s="99"/>
      <c r="I1383" s="99"/>
      <c r="J1383" s="12" t="s">
        <v>1716</v>
      </c>
      <c r="K1383" s="12" t="s">
        <v>1693</v>
      </c>
      <c r="L1383" s="15">
        <v>56</v>
      </c>
      <c r="M1383" s="15">
        <v>56</v>
      </c>
      <c r="N1383" s="12" t="s">
        <v>1771</v>
      </c>
      <c r="O1383" s="108"/>
      <c r="P1383" s="108"/>
      <c r="Q1383" s="108"/>
      <c r="R1383" s="108"/>
      <c r="S1383" s="108"/>
      <c r="T1383" s="108"/>
      <c r="U1383" s="108"/>
      <c r="V1383" s="108"/>
      <c r="W1383" s="108"/>
      <c r="X1383" s="108"/>
      <c r="AM1383" s="16"/>
      <c r="AN1383" s="16"/>
      <c r="AO1383" s="16"/>
      <c r="AP1383" s="16"/>
      <c r="AQ1383" s="16"/>
      <c r="AR1383" s="16"/>
      <c r="AS1383" s="16"/>
      <c r="AT1383" s="16"/>
      <c r="AU1383" s="16"/>
      <c r="AV1383" s="16"/>
      <c r="AW1383" s="16"/>
    </row>
    <row r="1384" spans="1:49" ht="15.75" customHeight="1" x14ac:dyDescent="0.25">
      <c r="A1384" s="106"/>
      <c r="B1384" s="111"/>
      <c r="C1384" s="114"/>
      <c r="D1384" s="114"/>
      <c r="E1384" s="117"/>
      <c r="F1384" s="109"/>
      <c r="G1384" s="121"/>
      <c r="H1384" s="99"/>
      <c r="I1384" s="99"/>
      <c r="J1384" s="12" t="s">
        <v>1767</v>
      </c>
      <c r="K1384" s="12" t="s">
        <v>1766</v>
      </c>
      <c r="L1384" s="15">
        <v>65.599999999999994</v>
      </c>
      <c r="M1384" s="15">
        <v>65.599999999999994</v>
      </c>
      <c r="N1384" s="12" t="s">
        <v>1812</v>
      </c>
      <c r="O1384" s="108"/>
      <c r="P1384" s="108"/>
      <c r="Q1384" s="108"/>
      <c r="R1384" s="108"/>
      <c r="S1384" s="108"/>
      <c r="T1384" s="108"/>
      <c r="U1384" s="108"/>
      <c r="V1384" s="108"/>
      <c r="W1384" s="108"/>
      <c r="X1384" s="108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</row>
    <row r="1385" spans="1:49" ht="15.75" customHeight="1" x14ac:dyDescent="0.25">
      <c r="A1385" s="106"/>
      <c r="B1385" s="111"/>
      <c r="C1385" s="114"/>
      <c r="D1385" s="114"/>
      <c r="E1385" s="117"/>
      <c r="F1385" s="109"/>
      <c r="G1385" s="121"/>
      <c r="H1385" s="99"/>
      <c r="I1385" s="99"/>
      <c r="J1385" s="12" t="s">
        <v>1715</v>
      </c>
      <c r="K1385" s="12" t="s">
        <v>1694</v>
      </c>
      <c r="L1385" s="15">
        <v>58.6</v>
      </c>
      <c r="M1385" s="15">
        <v>58.6</v>
      </c>
      <c r="N1385" s="12" t="s">
        <v>1771</v>
      </c>
      <c r="O1385" s="108"/>
      <c r="P1385" s="108"/>
      <c r="Q1385" s="108"/>
      <c r="R1385" s="108"/>
      <c r="S1385" s="108"/>
      <c r="T1385" s="108"/>
      <c r="U1385" s="108"/>
      <c r="V1385" s="108"/>
      <c r="W1385" s="108"/>
      <c r="X1385" s="108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</row>
    <row r="1386" spans="1:49" ht="15.75" customHeight="1" x14ac:dyDescent="0.25">
      <c r="A1386" s="106"/>
      <c r="B1386" s="111"/>
      <c r="C1386" s="114"/>
      <c r="D1386" s="114"/>
      <c r="E1386" s="117"/>
      <c r="F1386" s="109"/>
      <c r="G1386" s="121"/>
      <c r="H1386" s="99"/>
      <c r="I1386" s="99"/>
      <c r="J1386" s="12" t="s">
        <v>1714</v>
      </c>
      <c r="K1386" s="12" t="s">
        <v>1694</v>
      </c>
      <c r="L1386" s="15">
        <v>91.4</v>
      </c>
      <c r="M1386" s="15">
        <v>91.4</v>
      </c>
      <c r="N1386" s="12" t="s">
        <v>1771</v>
      </c>
      <c r="O1386" s="108"/>
      <c r="P1386" s="108"/>
      <c r="Q1386" s="108"/>
      <c r="R1386" s="108"/>
      <c r="S1386" s="108"/>
      <c r="T1386" s="108"/>
      <c r="U1386" s="108"/>
      <c r="V1386" s="108"/>
      <c r="W1386" s="108"/>
      <c r="X1386" s="108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</row>
    <row r="1387" spans="1:49" ht="15.75" customHeight="1" x14ac:dyDescent="0.25">
      <c r="A1387" s="106"/>
      <c r="B1387" s="111"/>
      <c r="C1387" s="114"/>
      <c r="D1387" s="114"/>
      <c r="E1387" s="117"/>
      <c r="F1387" s="109"/>
      <c r="G1387" s="121"/>
      <c r="H1387" s="99"/>
      <c r="I1387" s="99"/>
      <c r="J1387" s="12" t="s">
        <v>1603</v>
      </c>
      <c r="K1387" s="12" t="s">
        <v>1586</v>
      </c>
      <c r="L1387" s="15">
        <v>89.2</v>
      </c>
      <c r="M1387" s="15">
        <v>89.2</v>
      </c>
      <c r="N1387" s="12" t="s">
        <v>1641</v>
      </c>
      <c r="O1387" s="108"/>
      <c r="P1387" s="108"/>
      <c r="Q1387" s="108"/>
      <c r="R1387" s="108"/>
      <c r="S1387" s="108"/>
      <c r="T1387" s="108"/>
      <c r="U1387" s="108"/>
      <c r="V1387" s="108"/>
      <c r="W1387" s="108"/>
      <c r="X1387" s="108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/>
      <c r="AW1387" s="16"/>
    </row>
    <row r="1388" spans="1:49" ht="15.75" customHeight="1" x14ac:dyDescent="0.25">
      <c r="A1388" s="106"/>
      <c r="B1388" s="111"/>
      <c r="C1388" s="114"/>
      <c r="D1388" s="114"/>
      <c r="E1388" s="117"/>
      <c r="F1388" s="109"/>
      <c r="G1388" s="121"/>
      <c r="H1388" s="99"/>
      <c r="I1388" s="99"/>
      <c r="J1388" s="12" t="s">
        <v>1829</v>
      </c>
      <c r="K1388" s="12" t="s">
        <v>1821</v>
      </c>
      <c r="L1388" s="15">
        <v>107.6</v>
      </c>
      <c r="M1388" s="15">
        <v>107.6</v>
      </c>
      <c r="N1388" s="12" t="s">
        <v>1844</v>
      </c>
      <c r="O1388" s="108"/>
      <c r="P1388" s="108"/>
      <c r="Q1388" s="108"/>
      <c r="R1388" s="108"/>
      <c r="S1388" s="108"/>
      <c r="T1388" s="108"/>
      <c r="U1388" s="108"/>
      <c r="V1388" s="108"/>
      <c r="W1388" s="108"/>
      <c r="X1388" s="108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</row>
    <row r="1389" spans="1:49" ht="15.75" customHeight="1" x14ac:dyDescent="0.25">
      <c r="A1389" s="106"/>
      <c r="B1389" s="111"/>
      <c r="C1389" s="114"/>
      <c r="D1389" s="114"/>
      <c r="E1389" s="117"/>
      <c r="F1389" s="109"/>
      <c r="G1389" s="121"/>
      <c r="H1389" s="99"/>
      <c r="I1389" s="99"/>
      <c r="J1389" s="12" t="s">
        <v>1921</v>
      </c>
      <c r="K1389" s="12" t="s">
        <v>1802</v>
      </c>
      <c r="L1389" s="15">
        <v>60.8</v>
      </c>
      <c r="M1389" s="15">
        <v>60.8</v>
      </c>
      <c r="N1389" s="12" t="s">
        <v>1934</v>
      </c>
      <c r="O1389" s="108"/>
      <c r="P1389" s="108"/>
      <c r="Q1389" s="108"/>
      <c r="R1389" s="108"/>
      <c r="S1389" s="108"/>
      <c r="T1389" s="108"/>
      <c r="U1389" s="108"/>
      <c r="V1389" s="108"/>
      <c r="W1389" s="108"/>
      <c r="X1389" s="108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</row>
    <row r="1390" spans="1:49" ht="15.75" customHeight="1" x14ac:dyDescent="0.25">
      <c r="A1390" s="106"/>
      <c r="B1390" s="111"/>
      <c r="C1390" s="114"/>
      <c r="D1390" s="114"/>
      <c r="E1390" s="117"/>
      <c r="F1390" s="109"/>
      <c r="G1390" s="121"/>
      <c r="H1390" s="99"/>
      <c r="I1390" s="99"/>
      <c r="J1390" s="12" t="s">
        <v>1924</v>
      </c>
      <c r="K1390" s="12" t="s">
        <v>1925</v>
      </c>
      <c r="L1390" s="15">
        <v>280.39999999999998</v>
      </c>
      <c r="M1390" s="15">
        <v>280.39999999999998</v>
      </c>
      <c r="N1390" s="12" t="s">
        <v>162</v>
      </c>
      <c r="O1390" s="108"/>
      <c r="P1390" s="108"/>
      <c r="Q1390" s="108"/>
      <c r="R1390" s="108"/>
      <c r="S1390" s="108"/>
      <c r="T1390" s="108"/>
      <c r="U1390" s="108"/>
      <c r="V1390" s="108"/>
      <c r="W1390" s="108"/>
      <c r="X1390" s="108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</row>
    <row r="1391" spans="1:49" ht="15.75" customHeight="1" x14ac:dyDescent="0.25">
      <c r="A1391" s="107"/>
      <c r="B1391" s="112"/>
      <c r="C1391" s="115"/>
      <c r="D1391" s="115"/>
      <c r="E1391" s="118"/>
      <c r="F1391" s="109"/>
      <c r="G1391" s="121"/>
      <c r="H1391" s="99"/>
      <c r="I1391" s="99"/>
      <c r="J1391" s="12" t="s">
        <v>1468</v>
      </c>
      <c r="K1391" s="12" t="s">
        <v>1469</v>
      </c>
      <c r="L1391" s="15">
        <v>93.6</v>
      </c>
      <c r="M1391" s="15">
        <v>93.6</v>
      </c>
      <c r="N1391" s="12" t="s">
        <v>1482</v>
      </c>
      <c r="O1391" s="108"/>
      <c r="P1391" s="108"/>
      <c r="Q1391" s="108"/>
      <c r="R1391" s="108"/>
      <c r="S1391" s="108"/>
      <c r="T1391" s="108"/>
      <c r="U1391" s="108"/>
      <c r="V1391" s="108"/>
      <c r="W1391" s="108"/>
      <c r="X1391" s="108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</row>
    <row r="1392" spans="1:49" ht="15.75" customHeight="1" x14ac:dyDescent="0.25">
      <c r="A1392" s="109" t="s">
        <v>1999</v>
      </c>
      <c r="B1392" s="146">
        <v>64200000</v>
      </c>
      <c r="C1392" s="144" t="s">
        <v>39</v>
      </c>
      <c r="D1392" s="113" t="s">
        <v>162</v>
      </c>
      <c r="E1392" s="116" t="s">
        <v>211</v>
      </c>
      <c r="F1392" s="109" t="s">
        <v>219</v>
      </c>
      <c r="G1392" s="121">
        <v>9054</v>
      </c>
      <c r="H1392" s="99" t="s">
        <v>220</v>
      </c>
      <c r="I1392" s="99" t="s">
        <v>8</v>
      </c>
      <c r="J1392" s="12"/>
      <c r="K1392" s="13"/>
      <c r="L1392" s="14"/>
      <c r="M1392" s="15"/>
      <c r="N1392" s="12"/>
      <c r="O1392" s="108">
        <f>SUM(L1392:L1393)</f>
        <v>58.91</v>
      </c>
      <c r="P1392" s="108">
        <f>SUM(M1392:M1393)</f>
        <v>58.91</v>
      </c>
      <c r="Q1392" s="108">
        <f>SUM(L1394:L1395)</f>
        <v>50.14</v>
      </c>
      <c r="R1392" s="108">
        <f>SUM(M1394:M1395)</f>
        <v>106.63</v>
      </c>
      <c r="S1392" s="108">
        <f>SUM(L1396:L1398)</f>
        <v>93.610000000000014</v>
      </c>
      <c r="T1392" s="108">
        <f>SUM(M1396:M1398)</f>
        <v>93.610000000000014</v>
      </c>
      <c r="U1392" s="108">
        <f>SUM(L1399:L1401)</f>
        <v>138.76999999999998</v>
      </c>
      <c r="V1392" s="108">
        <f>SUM(M1399:M1401)</f>
        <v>138.76999999999998</v>
      </c>
      <c r="W1392" s="108">
        <f>O1392+Q1392+S1392+U1392</f>
        <v>341.43</v>
      </c>
      <c r="X1392" s="108">
        <v>548.39</v>
      </c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</row>
    <row r="1393" spans="1:49" ht="15.75" customHeight="1" x14ac:dyDescent="0.25">
      <c r="A1393" s="109"/>
      <c r="B1393" s="146"/>
      <c r="C1393" s="144"/>
      <c r="D1393" s="114"/>
      <c r="E1393" s="117"/>
      <c r="F1393" s="109"/>
      <c r="G1393" s="121"/>
      <c r="H1393" s="99"/>
      <c r="I1393" s="99"/>
      <c r="J1393" s="12" t="s">
        <v>246</v>
      </c>
      <c r="K1393" s="13" t="s">
        <v>244</v>
      </c>
      <c r="L1393" s="14">
        <v>58.91</v>
      </c>
      <c r="M1393" s="15">
        <v>58.91</v>
      </c>
      <c r="N1393" s="12" t="s">
        <v>232</v>
      </c>
      <c r="O1393" s="108"/>
      <c r="P1393" s="108"/>
      <c r="Q1393" s="108"/>
      <c r="R1393" s="108"/>
      <c r="S1393" s="108"/>
      <c r="T1393" s="108"/>
      <c r="U1393" s="108"/>
      <c r="V1393" s="108"/>
      <c r="W1393" s="108"/>
      <c r="X1393" s="108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</row>
    <row r="1394" spans="1:49" ht="15.75" customHeight="1" x14ac:dyDescent="0.25">
      <c r="A1394" s="109"/>
      <c r="B1394" s="146"/>
      <c r="C1394" s="144"/>
      <c r="D1394" s="114"/>
      <c r="E1394" s="117"/>
      <c r="F1394" s="109"/>
      <c r="G1394" s="121"/>
      <c r="H1394" s="99"/>
      <c r="I1394" s="99" t="s">
        <v>19</v>
      </c>
      <c r="J1394" s="12"/>
      <c r="K1394" s="13"/>
      <c r="L1394" s="14"/>
      <c r="M1394" s="14">
        <v>56.49</v>
      </c>
      <c r="N1394" s="12" t="s">
        <v>468</v>
      </c>
      <c r="O1394" s="108"/>
      <c r="P1394" s="108"/>
      <c r="Q1394" s="108"/>
      <c r="R1394" s="108"/>
      <c r="S1394" s="108"/>
      <c r="T1394" s="108"/>
      <c r="U1394" s="108"/>
      <c r="V1394" s="108"/>
      <c r="W1394" s="108"/>
      <c r="X1394" s="108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</row>
    <row r="1395" spans="1:49" ht="15.75" customHeight="1" x14ac:dyDescent="0.25">
      <c r="A1395" s="109"/>
      <c r="B1395" s="146"/>
      <c r="C1395" s="144"/>
      <c r="D1395" s="114"/>
      <c r="E1395" s="117"/>
      <c r="F1395" s="109"/>
      <c r="G1395" s="121"/>
      <c r="H1395" s="99"/>
      <c r="I1395" s="99"/>
      <c r="J1395" s="12" t="s">
        <v>932</v>
      </c>
      <c r="K1395" s="13" t="s">
        <v>874</v>
      </c>
      <c r="L1395" s="14">
        <v>50.14</v>
      </c>
      <c r="M1395" s="14">
        <v>50.14</v>
      </c>
      <c r="N1395" s="12" t="s">
        <v>933</v>
      </c>
      <c r="O1395" s="108"/>
      <c r="P1395" s="108"/>
      <c r="Q1395" s="108"/>
      <c r="R1395" s="108"/>
      <c r="S1395" s="108"/>
      <c r="T1395" s="108"/>
      <c r="U1395" s="108"/>
      <c r="V1395" s="108"/>
      <c r="W1395" s="108"/>
      <c r="X1395" s="108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</row>
    <row r="1396" spans="1:49" ht="15.75" customHeight="1" x14ac:dyDescent="0.25">
      <c r="A1396" s="109"/>
      <c r="B1396" s="146"/>
      <c r="C1396" s="144"/>
      <c r="D1396" s="114"/>
      <c r="E1396" s="117"/>
      <c r="F1396" s="109"/>
      <c r="G1396" s="121"/>
      <c r="H1396" s="99"/>
      <c r="I1396" s="99" t="s">
        <v>10</v>
      </c>
      <c r="J1396" s="12" t="s">
        <v>1067</v>
      </c>
      <c r="K1396" s="13" t="s">
        <v>1024</v>
      </c>
      <c r="L1396" s="14">
        <v>45.06</v>
      </c>
      <c r="M1396" s="15">
        <v>45.06</v>
      </c>
      <c r="N1396" s="12" t="s">
        <v>1057</v>
      </c>
      <c r="O1396" s="108"/>
      <c r="P1396" s="108"/>
      <c r="Q1396" s="108"/>
      <c r="R1396" s="108"/>
      <c r="S1396" s="108"/>
      <c r="T1396" s="108"/>
      <c r="U1396" s="108"/>
      <c r="V1396" s="108"/>
      <c r="W1396" s="108"/>
      <c r="X1396" s="108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</row>
    <row r="1397" spans="1:49" ht="15.75" customHeight="1" x14ac:dyDescent="0.25">
      <c r="A1397" s="109"/>
      <c r="B1397" s="146"/>
      <c r="C1397" s="144"/>
      <c r="D1397" s="114"/>
      <c r="E1397" s="117"/>
      <c r="F1397" s="109"/>
      <c r="G1397" s="121"/>
      <c r="H1397" s="99"/>
      <c r="I1397" s="99"/>
      <c r="J1397" s="46" t="s">
        <v>1418</v>
      </c>
      <c r="K1397" s="47" t="s">
        <v>1299</v>
      </c>
      <c r="L1397" s="48">
        <v>0.21</v>
      </c>
      <c r="M1397" s="48">
        <v>0.21</v>
      </c>
      <c r="N1397" s="46" t="s">
        <v>1299</v>
      </c>
      <c r="O1397" s="108"/>
      <c r="P1397" s="108"/>
      <c r="Q1397" s="108"/>
      <c r="R1397" s="108"/>
      <c r="S1397" s="108"/>
      <c r="T1397" s="108"/>
      <c r="U1397" s="108"/>
      <c r="V1397" s="108"/>
      <c r="W1397" s="108"/>
      <c r="X1397" s="108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</row>
    <row r="1398" spans="1:49" ht="15.75" customHeight="1" x14ac:dyDescent="0.25">
      <c r="A1398" s="109"/>
      <c r="B1398" s="146"/>
      <c r="C1398" s="144"/>
      <c r="D1398" s="114"/>
      <c r="E1398" s="117"/>
      <c r="F1398" s="109"/>
      <c r="G1398" s="121"/>
      <c r="H1398" s="99"/>
      <c r="I1398" s="99"/>
      <c r="J1398" s="12" t="s">
        <v>1298</v>
      </c>
      <c r="K1398" s="13" t="s">
        <v>1299</v>
      </c>
      <c r="L1398" s="14">
        <v>48.34</v>
      </c>
      <c r="M1398" s="14">
        <v>48.34</v>
      </c>
      <c r="N1398" s="12" t="s">
        <v>1297</v>
      </c>
      <c r="O1398" s="108"/>
      <c r="P1398" s="108"/>
      <c r="Q1398" s="108"/>
      <c r="R1398" s="108"/>
      <c r="S1398" s="108"/>
      <c r="T1398" s="108"/>
      <c r="U1398" s="108"/>
      <c r="V1398" s="108"/>
      <c r="W1398" s="108"/>
      <c r="X1398" s="108"/>
      <c r="AM1398" s="16"/>
      <c r="AN1398" s="16"/>
      <c r="AO1398" s="16"/>
      <c r="AP1398" s="16"/>
      <c r="AQ1398" s="16"/>
      <c r="AR1398" s="16"/>
      <c r="AS1398" s="16"/>
      <c r="AT1398" s="16"/>
      <c r="AU1398" s="16"/>
      <c r="AV1398" s="16"/>
      <c r="AW1398" s="16"/>
    </row>
    <row r="1399" spans="1:49" ht="15.75" customHeight="1" x14ac:dyDescent="0.25">
      <c r="A1399" s="109"/>
      <c r="B1399" s="146"/>
      <c r="C1399" s="144"/>
      <c r="D1399" s="114"/>
      <c r="E1399" s="117"/>
      <c r="F1399" s="109"/>
      <c r="G1399" s="121"/>
      <c r="H1399" s="99"/>
      <c r="I1399" s="99" t="s">
        <v>20</v>
      </c>
      <c r="J1399" s="12" t="s">
        <v>1480</v>
      </c>
      <c r="K1399" s="13" t="s">
        <v>1446</v>
      </c>
      <c r="L1399" s="14">
        <v>42.62</v>
      </c>
      <c r="M1399" s="14">
        <v>42.62</v>
      </c>
      <c r="N1399" s="12" t="s">
        <v>1477</v>
      </c>
      <c r="O1399" s="108"/>
      <c r="P1399" s="108"/>
      <c r="Q1399" s="108"/>
      <c r="R1399" s="108"/>
      <c r="S1399" s="108"/>
      <c r="T1399" s="108"/>
      <c r="U1399" s="108"/>
      <c r="V1399" s="108"/>
      <c r="W1399" s="108"/>
      <c r="X1399" s="108"/>
      <c r="AM1399" s="16"/>
      <c r="AN1399" s="16"/>
      <c r="AO1399" s="16"/>
      <c r="AP1399" s="16"/>
      <c r="AQ1399" s="16"/>
      <c r="AR1399" s="16"/>
      <c r="AS1399" s="16"/>
      <c r="AT1399" s="16"/>
      <c r="AU1399" s="16"/>
      <c r="AV1399" s="16"/>
      <c r="AW1399" s="16"/>
    </row>
    <row r="1400" spans="1:49" ht="15.75" customHeight="1" x14ac:dyDescent="0.25">
      <c r="A1400" s="109"/>
      <c r="B1400" s="146"/>
      <c r="C1400" s="144"/>
      <c r="D1400" s="114"/>
      <c r="E1400" s="117"/>
      <c r="F1400" s="109"/>
      <c r="G1400" s="121"/>
      <c r="H1400" s="99"/>
      <c r="I1400" s="99"/>
      <c r="J1400" s="12" t="s">
        <v>1791</v>
      </c>
      <c r="K1400" s="13" t="s">
        <v>1766</v>
      </c>
      <c r="L1400" s="14">
        <v>47.39</v>
      </c>
      <c r="M1400" s="14">
        <v>47.39</v>
      </c>
      <c r="N1400" s="12" t="s">
        <v>1792</v>
      </c>
      <c r="O1400" s="108"/>
      <c r="P1400" s="108"/>
      <c r="Q1400" s="108"/>
      <c r="R1400" s="108"/>
      <c r="S1400" s="108"/>
      <c r="T1400" s="108"/>
      <c r="U1400" s="108"/>
      <c r="V1400" s="108"/>
      <c r="W1400" s="108"/>
      <c r="X1400" s="108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  <c r="AW1400" s="16"/>
    </row>
    <row r="1401" spans="1:49" ht="21.75" customHeight="1" x14ac:dyDescent="0.25">
      <c r="A1401" s="109"/>
      <c r="B1401" s="146"/>
      <c r="C1401" s="144"/>
      <c r="D1401" s="115"/>
      <c r="E1401" s="118"/>
      <c r="F1401" s="109"/>
      <c r="G1401" s="121"/>
      <c r="H1401" s="99"/>
      <c r="I1401" s="99"/>
      <c r="J1401" s="12" t="s">
        <v>1648</v>
      </c>
      <c r="K1401" s="13" t="s">
        <v>1587</v>
      </c>
      <c r="L1401" s="14">
        <v>48.76</v>
      </c>
      <c r="M1401" s="14">
        <v>48.76</v>
      </c>
      <c r="N1401" s="13" t="s">
        <v>1598</v>
      </c>
      <c r="O1401" s="108"/>
      <c r="P1401" s="108"/>
      <c r="Q1401" s="108"/>
      <c r="R1401" s="108"/>
      <c r="S1401" s="108"/>
      <c r="T1401" s="108"/>
      <c r="U1401" s="108"/>
      <c r="V1401" s="108"/>
      <c r="W1401" s="108"/>
      <c r="X1401" s="108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</row>
    <row r="1402" spans="1:49" ht="15.75" customHeight="1" x14ac:dyDescent="0.25">
      <c r="A1402" s="109" t="s">
        <v>1999</v>
      </c>
      <c r="B1402" s="146">
        <v>64200000</v>
      </c>
      <c r="C1402" s="144" t="s">
        <v>240</v>
      </c>
      <c r="D1402" s="113" t="s">
        <v>162</v>
      </c>
      <c r="E1402" s="116" t="s">
        <v>241</v>
      </c>
      <c r="F1402" s="109" t="s">
        <v>242</v>
      </c>
      <c r="G1402" s="121">
        <v>14999</v>
      </c>
      <c r="H1402" s="99" t="s">
        <v>243</v>
      </c>
      <c r="I1402" s="99" t="s">
        <v>8</v>
      </c>
      <c r="J1402" s="12"/>
      <c r="K1402" s="13"/>
      <c r="L1402" s="14"/>
      <c r="M1402" s="15"/>
      <c r="N1402" s="12"/>
      <c r="O1402" s="108">
        <f>SUM(L1402:L1403)</f>
        <v>12.72</v>
      </c>
      <c r="P1402" s="108">
        <f>SUM(M1402:M1403)</f>
        <v>12.72</v>
      </c>
      <c r="Q1402" s="108">
        <f>SUM(L1404:L1406)</f>
        <v>26.06</v>
      </c>
      <c r="R1402" s="108">
        <f>SUM(M1404:M1406)</f>
        <v>37.99</v>
      </c>
      <c r="S1402" s="108">
        <f>SUM(L1407:L1409)</f>
        <v>24.35</v>
      </c>
      <c r="T1402" s="108">
        <f>SUM(M1407:M1409)</f>
        <v>24.35</v>
      </c>
      <c r="U1402" s="108">
        <f>SUM(L1410:L1412)</f>
        <v>42.39</v>
      </c>
      <c r="V1402" s="108">
        <f>SUM(M1410:M1412)</f>
        <v>42.39</v>
      </c>
      <c r="W1402" s="108">
        <f>O1402+Q1402+S1402+U1402</f>
        <v>105.52000000000001</v>
      </c>
      <c r="X1402" s="108">
        <v>144.61000000000001</v>
      </c>
      <c r="AM1402" s="16"/>
      <c r="AN1402" s="16"/>
      <c r="AO1402" s="16"/>
      <c r="AP1402" s="16"/>
      <c r="AQ1402" s="16"/>
      <c r="AR1402" s="16"/>
      <c r="AS1402" s="16"/>
      <c r="AT1402" s="16"/>
      <c r="AU1402" s="16"/>
      <c r="AV1402" s="16"/>
      <c r="AW1402" s="16"/>
    </row>
    <row r="1403" spans="1:49" ht="15.75" customHeight="1" x14ac:dyDescent="0.25">
      <c r="A1403" s="109"/>
      <c r="B1403" s="146"/>
      <c r="C1403" s="144"/>
      <c r="D1403" s="114"/>
      <c r="E1403" s="117"/>
      <c r="F1403" s="109"/>
      <c r="G1403" s="121"/>
      <c r="H1403" s="99"/>
      <c r="I1403" s="99"/>
      <c r="J1403" s="12" t="s">
        <v>245</v>
      </c>
      <c r="K1403" s="13" t="s">
        <v>244</v>
      </c>
      <c r="L1403" s="14">
        <v>12.72</v>
      </c>
      <c r="M1403" s="14">
        <v>12.72</v>
      </c>
      <c r="N1403" s="12" t="s">
        <v>232</v>
      </c>
      <c r="O1403" s="108"/>
      <c r="P1403" s="108"/>
      <c r="Q1403" s="108"/>
      <c r="R1403" s="108"/>
      <c r="S1403" s="108"/>
      <c r="T1403" s="108"/>
      <c r="U1403" s="108"/>
      <c r="V1403" s="108"/>
      <c r="W1403" s="108"/>
      <c r="X1403" s="108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  <c r="AW1403" s="16"/>
    </row>
    <row r="1404" spans="1:49" ht="15.75" customHeight="1" x14ac:dyDescent="0.25">
      <c r="A1404" s="109"/>
      <c r="B1404" s="146"/>
      <c r="C1404" s="144"/>
      <c r="D1404" s="114"/>
      <c r="E1404" s="117"/>
      <c r="F1404" s="109"/>
      <c r="G1404" s="121"/>
      <c r="H1404" s="99"/>
      <c r="I1404" s="99" t="s">
        <v>19</v>
      </c>
      <c r="J1404" s="12"/>
      <c r="K1404" s="13"/>
      <c r="L1404" s="14"/>
      <c r="M1404" s="14">
        <v>11.93</v>
      </c>
      <c r="N1404" s="12" t="s">
        <v>468</v>
      </c>
      <c r="O1404" s="108"/>
      <c r="P1404" s="108"/>
      <c r="Q1404" s="108"/>
      <c r="R1404" s="108"/>
      <c r="S1404" s="108"/>
      <c r="T1404" s="108"/>
      <c r="U1404" s="108"/>
      <c r="V1404" s="108"/>
      <c r="W1404" s="108"/>
      <c r="X1404" s="108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</row>
    <row r="1405" spans="1:49" ht="15.75" customHeight="1" x14ac:dyDescent="0.25">
      <c r="A1405" s="109"/>
      <c r="B1405" s="146"/>
      <c r="C1405" s="144"/>
      <c r="D1405" s="114"/>
      <c r="E1405" s="117"/>
      <c r="F1405" s="109"/>
      <c r="G1405" s="121"/>
      <c r="H1405" s="99"/>
      <c r="I1405" s="99"/>
      <c r="J1405" s="12" t="s">
        <v>929</v>
      </c>
      <c r="K1405" s="13" t="s">
        <v>911</v>
      </c>
      <c r="L1405" s="14">
        <v>13.53</v>
      </c>
      <c r="M1405" s="14">
        <v>13.53</v>
      </c>
      <c r="N1405" s="12" t="s">
        <v>931</v>
      </c>
      <c r="O1405" s="108"/>
      <c r="P1405" s="108"/>
      <c r="Q1405" s="108"/>
      <c r="R1405" s="108"/>
      <c r="S1405" s="108"/>
      <c r="T1405" s="108"/>
      <c r="U1405" s="108"/>
      <c r="V1405" s="108"/>
      <c r="W1405" s="108"/>
      <c r="X1405" s="108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</row>
    <row r="1406" spans="1:49" ht="15.75" customHeight="1" x14ac:dyDescent="0.25">
      <c r="A1406" s="109"/>
      <c r="B1406" s="146"/>
      <c r="C1406" s="144"/>
      <c r="D1406" s="114"/>
      <c r="E1406" s="117"/>
      <c r="F1406" s="109"/>
      <c r="G1406" s="121"/>
      <c r="H1406" s="99"/>
      <c r="I1406" s="99"/>
      <c r="J1406" s="12" t="s">
        <v>721</v>
      </c>
      <c r="K1406" s="13" t="s">
        <v>610</v>
      </c>
      <c r="L1406" s="14">
        <v>12.53</v>
      </c>
      <c r="M1406" s="14">
        <v>12.53</v>
      </c>
      <c r="N1406" s="12" t="s">
        <v>674</v>
      </c>
      <c r="O1406" s="108"/>
      <c r="P1406" s="108"/>
      <c r="Q1406" s="108"/>
      <c r="R1406" s="108"/>
      <c r="S1406" s="108"/>
      <c r="T1406" s="108"/>
      <c r="U1406" s="108"/>
      <c r="V1406" s="108"/>
      <c r="W1406" s="108"/>
      <c r="X1406" s="108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</row>
    <row r="1407" spans="1:49" ht="15.75" customHeight="1" x14ac:dyDescent="0.25">
      <c r="A1407" s="109"/>
      <c r="B1407" s="146"/>
      <c r="C1407" s="144"/>
      <c r="D1407" s="114"/>
      <c r="E1407" s="117"/>
      <c r="F1407" s="109"/>
      <c r="G1407" s="121"/>
      <c r="H1407" s="99"/>
      <c r="I1407" s="99" t="s">
        <v>10</v>
      </c>
      <c r="J1407" s="12" t="s">
        <v>1069</v>
      </c>
      <c r="K1407" s="13" t="s">
        <v>1070</v>
      </c>
      <c r="L1407" s="14">
        <v>11.45</v>
      </c>
      <c r="M1407" s="15">
        <v>11.45</v>
      </c>
      <c r="N1407" s="12" t="s">
        <v>1068</v>
      </c>
      <c r="O1407" s="108"/>
      <c r="P1407" s="108"/>
      <c r="Q1407" s="108"/>
      <c r="R1407" s="108"/>
      <c r="S1407" s="108"/>
      <c r="T1407" s="108"/>
      <c r="U1407" s="108"/>
      <c r="V1407" s="108"/>
      <c r="W1407" s="108"/>
      <c r="X1407" s="108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</row>
    <row r="1408" spans="1:49" ht="15.75" customHeight="1" x14ac:dyDescent="0.25">
      <c r="A1408" s="109"/>
      <c r="B1408" s="146"/>
      <c r="C1408" s="144"/>
      <c r="D1408" s="114"/>
      <c r="E1408" s="117"/>
      <c r="F1408" s="109"/>
      <c r="G1408" s="121"/>
      <c r="H1408" s="99"/>
      <c r="I1408" s="99"/>
      <c r="J1408" s="12"/>
      <c r="K1408" s="13"/>
      <c r="L1408" s="14"/>
      <c r="M1408" s="15"/>
      <c r="N1408" s="12"/>
      <c r="O1408" s="108"/>
      <c r="P1408" s="108"/>
      <c r="Q1408" s="108"/>
      <c r="R1408" s="108"/>
      <c r="S1408" s="108"/>
      <c r="T1408" s="108"/>
      <c r="U1408" s="108"/>
      <c r="V1408" s="108"/>
      <c r="W1408" s="108"/>
      <c r="X1408" s="108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</row>
    <row r="1409" spans="1:49" ht="15.75" customHeight="1" x14ac:dyDescent="0.25">
      <c r="A1409" s="109"/>
      <c r="B1409" s="146"/>
      <c r="C1409" s="144"/>
      <c r="D1409" s="114"/>
      <c r="E1409" s="117"/>
      <c r="F1409" s="109"/>
      <c r="G1409" s="121"/>
      <c r="H1409" s="99"/>
      <c r="I1409" s="99"/>
      <c r="J1409" s="12" t="s">
        <v>1300</v>
      </c>
      <c r="K1409" s="13" t="s">
        <v>1292</v>
      </c>
      <c r="L1409" s="14">
        <v>12.9</v>
      </c>
      <c r="M1409" s="14">
        <v>12.9</v>
      </c>
      <c r="N1409" s="12" t="s">
        <v>1297</v>
      </c>
      <c r="O1409" s="108"/>
      <c r="P1409" s="108"/>
      <c r="Q1409" s="108"/>
      <c r="R1409" s="108"/>
      <c r="S1409" s="108"/>
      <c r="T1409" s="108"/>
      <c r="U1409" s="108"/>
      <c r="V1409" s="108"/>
      <c r="W1409" s="108"/>
      <c r="X1409" s="108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  <c r="AW1409" s="16"/>
    </row>
    <row r="1410" spans="1:49" ht="15.75" customHeight="1" x14ac:dyDescent="0.25">
      <c r="A1410" s="109"/>
      <c r="B1410" s="146"/>
      <c r="C1410" s="144"/>
      <c r="D1410" s="114"/>
      <c r="E1410" s="117"/>
      <c r="F1410" s="109"/>
      <c r="G1410" s="121"/>
      <c r="H1410" s="99"/>
      <c r="I1410" s="99" t="s">
        <v>20</v>
      </c>
      <c r="J1410" s="12" t="s">
        <v>1478</v>
      </c>
      <c r="K1410" s="13" t="s">
        <v>1446</v>
      </c>
      <c r="L1410" s="14">
        <v>16.22</v>
      </c>
      <c r="M1410" s="14">
        <v>16.22</v>
      </c>
      <c r="N1410" s="12" t="s">
        <v>1469</v>
      </c>
      <c r="O1410" s="108"/>
      <c r="P1410" s="108"/>
      <c r="Q1410" s="108"/>
      <c r="R1410" s="108"/>
      <c r="S1410" s="108"/>
      <c r="T1410" s="108"/>
      <c r="U1410" s="108"/>
      <c r="V1410" s="108"/>
      <c r="W1410" s="108"/>
      <c r="X1410" s="108"/>
      <c r="AM1410" s="16"/>
      <c r="AN1410" s="16"/>
      <c r="AO1410" s="16"/>
      <c r="AP1410" s="16"/>
      <c r="AQ1410" s="16"/>
      <c r="AR1410" s="16"/>
      <c r="AS1410" s="16"/>
      <c r="AT1410" s="16"/>
      <c r="AU1410" s="16"/>
      <c r="AV1410" s="16"/>
      <c r="AW1410" s="16"/>
    </row>
    <row r="1411" spans="1:49" ht="15.75" customHeight="1" x14ac:dyDescent="0.25">
      <c r="A1411" s="109"/>
      <c r="B1411" s="146"/>
      <c r="C1411" s="144"/>
      <c r="D1411" s="114"/>
      <c r="E1411" s="117"/>
      <c r="F1411" s="109"/>
      <c r="G1411" s="121"/>
      <c r="H1411" s="99"/>
      <c r="I1411" s="99"/>
      <c r="J1411" s="12" t="s">
        <v>1793</v>
      </c>
      <c r="K1411" s="13" t="s">
        <v>1766</v>
      </c>
      <c r="L1411" s="14">
        <v>11.56</v>
      </c>
      <c r="M1411" s="14">
        <v>11.56</v>
      </c>
      <c r="N1411" s="12" t="s">
        <v>1792</v>
      </c>
      <c r="O1411" s="108"/>
      <c r="P1411" s="108"/>
      <c r="Q1411" s="108"/>
      <c r="R1411" s="108"/>
      <c r="S1411" s="108"/>
      <c r="T1411" s="108"/>
      <c r="U1411" s="108"/>
      <c r="V1411" s="108"/>
      <c r="W1411" s="108"/>
      <c r="X1411" s="108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</row>
    <row r="1412" spans="1:49" ht="15.75" customHeight="1" x14ac:dyDescent="0.25">
      <c r="A1412" s="109"/>
      <c r="B1412" s="146"/>
      <c r="C1412" s="144"/>
      <c r="D1412" s="115"/>
      <c r="E1412" s="118"/>
      <c r="F1412" s="109"/>
      <c r="G1412" s="121"/>
      <c r="H1412" s="99"/>
      <c r="I1412" s="99"/>
      <c r="J1412" s="12" t="s">
        <v>1649</v>
      </c>
      <c r="K1412" s="13" t="s">
        <v>1586</v>
      </c>
      <c r="L1412" s="14">
        <v>14.61</v>
      </c>
      <c r="M1412" s="14">
        <v>14.61</v>
      </c>
      <c r="N1412" s="12" t="s">
        <v>1586</v>
      </c>
      <c r="O1412" s="108"/>
      <c r="P1412" s="108"/>
      <c r="Q1412" s="108"/>
      <c r="R1412" s="108"/>
      <c r="S1412" s="108"/>
      <c r="T1412" s="108"/>
      <c r="U1412" s="108"/>
      <c r="V1412" s="108"/>
      <c r="W1412" s="108"/>
      <c r="X1412" s="108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  <c r="AW1412" s="16"/>
    </row>
    <row r="1413" spans="1:49" ht="15.75" customHeight="1" x14ac:dyDescent="0.25">
      <c r="A1413" s="109" t="s">
        <v>1999</v>
      </c>
      <c r="B1413" s="146" t="s">
        <v>1677</v>
      </c>
      <c r="C1413" s="144" t="s">
        <v>1343</v>
      </c>
      <c r="D1413" s="113" t="s">
        <v>162</v>
      </c>
      <c r="E1413" s="116" t="s">
        <v>1678</v>
      </c>
      <c r="F1413" s="109" t="s">
        <v>1342</v>
      </c>
      <c r="G1413" s="121">
        <v>23744</v>
      </c>
      <c r="H1413" s="99" t="s">
        <v>2004</v>
      </c>
      <c r="I1413" s="99" t="s">
        <v>8</v>
      </c>
      <c r="J1413" s="12"/>
      <c r="K1413" s="13"/>
      <c r="L1413" s="14"/>
      <c r="M1413" s="15"/>
      <c r="N1413" s="12"/>
      <c r="O1413" s="108">
        <f>SUM(L1413:L1414)</f>
        <v>0</v>
      </c>
      <c r="P1413" s="108">
        <f>SUM(M1413:M1414)</f>
        <v>0</v>
      </c>
      <c r="Q1413" s="108">
        <f>SUM(L1415:L1417)</f>
        <v>0</v>
      </c>
      <c r="R1413" s="108">
        <f>SUM(M1415:M1417)</f>
        <v>0</v>
      </c>
      <c r="S1413" s="108">
        <f>SUM(L1418:L1419)</f>
        <v>1453.7</v>
      </c>
      <c r="T1413" s="108">
        <f>SUM(M1418:M1419)</f>
        <v>1453.7</v>
      </c>
      <c r="U1413" s="108">
        <f>SUM(L1420:L1421)</f>
        <v>3183.15</v>
      </c>
      <c r="V1413" s="108">
        <f>SUM(M1420:M1421)</f>
        <v>3183.15</v>
      </c>
      <c r="W1413" s="108">
        <f>O1413+Q1413+S1413+U1413</f>
        <v>4636.8500000000004</v>
      </c>
      <c r="X1413" s="108">
        <f>P1413+R1413+T1413+V1413</f>
        <v>4636.8500000000004</v>
      </c>
      <c r="AM1413" s="16"/>
      <c r="AN1413" s="16"/>
      <c r="AO1413" s="16"/>
      <c r="AP1413" s="16"/>
      <c r="AQ1413" s="16"/>
      <c r="AR1413" s="16"/>
      <c r="AS1413" s="16"/>
      <c r="AT1413" s="16"/>
      <c r="AU1413" s="16"/>
      <c r="AV1413" s="16"/>
      <c r="AW1413" s="16"/>
    </row>
    <row r="1414" spans="1:49" ht="15.75" customHeight="1" x14ac:dyDescent="0.25">
      <c r="A1414" s="109"/>
      <c r="B1414" s="146"/>
      <c r="C1414" s="144"/>
      <c r="D1414" s="114"/>
      <c r="E1414" s="117"/>
      <c r="F1414" s="109"/>
      <c r="G1414" s="121"/>
      <c r="H1414" s="99"/>
      <c r="I1414" s="99"/>
      <c r="J1414" s="12"/>
      <c r="K1414" s="13"/>
      <c r="L1414" s="14"/>
      <c r="M1414" s="14"/>
      <c r="N1414" s="12"/>
      <c r="O1414" s="108"/>
      <c r="P1414" s="108"/>
      <c r="Q1414" s="108"/>
      <c r="R1414" s="108"/>
      <c r="S1414" s="108"/>
      <c r="T1414" s="108"/>
      <c r="U1414" s="108"/>
      <c r="V1414" s="108"/>
      <c r="W1414" s="108"/>
      <c r="X1414" s="108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</row>
    <row r="1415" spans="1:49" ht="15.75" customHeight="1" x14ac:dyDescent="0.25">
      <c r="A1415" s="109"/>
      <c r="B1415" s="146"/>
      <c r="C1415" s="144"/>
      <c r="D1415" s="114"/>
      <c r="E1415" s="117"/>
      <c r="F1415" s="109"/>
      <c r="G1415" s="121"/>
      <c r="H1415" s="99"/>
      <c r="I1415" s="99" t="s">
        <v>19</v>
      </c>
      <c r="J1415" s="12"/>
      <c r="K1415" s="13"/>
      <c r="L1415" s="14"/>
      <c r="M1415" s="14"/>
      <c r="N1415" s="12"/>
      <c r="O1415" s="108"/>
      <c r="P1415" s="108"/>
      <c r="Q1415" s="108"/>
      <c r="R1415" s="108"/>
      <c r="S1415" s="108"/>
      <c r="T1415" s="108"/>
      <c r="U1415" s="108"/>
      <c r="V1415" s="108"/>
      <c r="W1415" s="108"/>
      <c r="X1415" s="108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</row>
    <row r="1416" spans="1:49" ht="15.75" customHeight="1" x14ac:dyDescent="0.25">
      <c r="A1416" s="109"/>
      <c r="B1416" s="146"/>
      <c r="C1416" s="144"/>
      <c r="D1416" s="114"/>
      <c r="E1416" s="117"/>
      <c r="F1416" s="109"/>
      <c r="G1416" s="121"/>
      <c r="H1416" s="99"/>
      <c r="I1416" s="99"/>
      <c r="J1416" s="12"/>
      <c r="K1416" s="13"/>
      <c r="L1416" s="14"/>
      <c r="M1416" s="14"/>
      <c r="N1416" s="12"/>
      <c r="O1416" s="108"/>
      <c r="P1416" s="108"/>
      <c r="Q1416" s="108"/>
      <c r="R1416" s="108"/>
      <c r="S1416" s="108"/>
      <c r="T1416" s="108"/>
      <c r="U1416" s="108"/>
      <c r="V1416" s="108"/>
      <c r="W1416" s="108"/>
      <c r="X1416" s="108"/>
      <c r="AM1416" s="16"/>
      <c r="AN1416" s="16"/>
      <c r="AO1416" s="16"/>
      <c r="AP1416" s="16"/>
      <c r="AQ1416" s="16"/>
      <c r="AR1416" s="16"/>
      <c r="AS1416" s="16"/>
      <c r="AT1416" s="16"/>
      <c r="AU1416" s="16"/>
      <c r="AV1416" s="16"/>
      <c r="AW1416" s="16"/>
    </row>
    <row r="1417" spans="1:49" ht="15.75" customHeight="1" x14ac:dyDescent="0.25">
      <c r="A1417" s="109"/>
      <c r="B1417" s="146"/>
      <c r="C1417" s="144"/>
      <c r="D1417" s="114"/>
      <c r="E1417" s="117"/>
      <c r="F1417" s="109"/>
      <c r="G1417" s="121"/>
      <c r="H1417" s="99"/>
      <c r="I1417" s="99"/>
      <c r="J1417" s="12"/>
      <c r="K1417" s="13"/>
      <c r="L1417" s="14"/>
      <c r="M1417" s="14"/>
      <c r="N1417" s="12"/>
      <c r="O1417" s="108"/>
      <c r="P1417" s="108"/>
      <c r="Q1417" s="108"/>
      <c r="R1417" s="108"/>
      <c r="S1417" s="108"/>
      <c r="T1417" s="108"/>
      <c r="U1417" s="108"/>
      <c r="V1417" s="108"/>
      <c r="W1417" s="108"/>
      <c r="X1417" s="108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</row>
    <row r="1418" spans="1:49" ht="15.75" customHeight="1" x14ac:dyDescent="0.25">
      <c r="A1418" s="109"/>
      <c r="B1418" s="146"/>
      <c r="C1418" s="144"/>
      <c r="D1418" s="114"/>
      <c r="E1418" s="117"/>
      <c r="F1418" s="109"/>
      <c r="G1418" s="121"/>
      <c r="H1418" s="99"/>
      <c r="I1418" s="99" t="s">
        <v>10</v>
      </c>
      <c r="J1418" s="12" t="s">
        <v>1341</v>
      </c>
      <c r="K1418" s="12" t="s">
        <v>1297</v>
      </c>
      <c r="L1418" s="14">
        <v>796.7</v>
      </c>
      <c r="M1418" s="15">
        <v>796.7</v>
      </c>
      <c r="N1418" s="12" t="s">
        <v>1372</v>
      </c>
      <c r="O1418" s="108"/>
      <c r="P1418" s="108"/>
      <c r="Q1418" s="108"/>
      <c r="R1418" s="108"/>
      <c r="S1418" s="108"/>
      <c r="T1418" s="108"/>
      <c r="U1418" s="108"/>
      <c r="V1418" s="108"/>
      <c r="W1418" s="108"/>
      <c r="X1418" s="108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  <c r="AW1418" s="16"/>
    </row>
    <row r="1419" spans="1:49" ht="15.75" customHeight="1" x14ac:dyDescent="0.25">
      <c r="A1419" s="109"/>
      <c r="B1419" s="146"/>
      <c r="C1419" s="144"/>
      <c r="D1419" s="114"/>
      <c r="E1419" s="117"/>
      <c r="F1419" s="109"/>
      <c r="G1419" s="121"/>
      <c r="H1419" s="99"/>
      <c r="I1419" s="99"/>
      <c r="J1419" s="12" t="s">
        <v>1393</v>
      </c>
      <c r="K1419" s="12" t="s">
        <v>1366</v>
      </c>
      <c r="L1419" s="15">
        <v>657</v>
      </c>
      <c r="M1419" s="14">
        <v>657</v>
      </c>
      <c r="N1419" s="12" t="s">
        <v>1407</v>
      </c>
      <c r="O1419" s="108"/>
      <c r="P1419" s="108"/>
      <c r="Q1419" s="108"/>
      <c r="R1419" s="108"/>
      <c r="S1419" s="108"/>
      <c r="T1419" s="108"/>
      <c r="U1419" s="108"/>
      <c r="V1419" s="108"/>
      <c r="W1419" s="108"/>
      <c r="X1419" s="108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</row>
    <row r="1420" spans="1:49" ht="15.75" customHeight="1" x14ac:dyDescent="0.25">
      <c r="A1420" s="109"/>
      <c r="B1420" s="146"/>
      <c r="C1420" s="144"/>
      <c r="D1420" s="114"/>
      <c r="E1420" s="117"/>
      <c r="F1420" s="109"/>
      <c r="G1420" s="121"/>
      <c r="H1420" s="99"/>
      <c r="I1420" s="99" t="s">
        <v>20</v>
      </c>
      <c r="J1420" s="12" t="s">
        <v>1582</v>
      </c>
      <c r="K1420" s="13" t="s">
        <v>1626</v>
      </c>
      <c r="L1420" s="14">
        <v>1741.25</v>
      </c>
      <c r="M1420" s="14">
        <v>1741.25</v>
      </c>
      <c r="N1420" s="12" t="s">
        <v>1693</v>
      </c>
      <c r="O1420" s="108"/>
      <c r="P1420" s="108"/>
      <c r="Q1420" s="108"/>
      <c r="R1420" s="108"/>
      <c r="S1420" s="108"/>
      <c r="T1420" s="108"/>
      <c r="U1420" s="108"/>
      <c r="V1420" s="108"/>
      <c r="W1420" s="108"/>
      <c r="X1420" s="108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</row>
    <row r="1421" spans="1:49" ht="15.75" customHeight="1" x14ac:dyDescent="0.25">
      <c r="A1421" s="109"/>
      <c r="B1421" s="146"/>
      <c r="C1421" s="144"/>
      <c r="D1421" s="115"/>
      <c r="E1421" s="118"/>
      <c r="F1421" s="109"/>
      <c r="G1421" s="121"/>
      <c r="H1421" s="99"/>
      <c r="I1421" s="99"/>
      <c r="J1421" s="12" t="s">
        <v>1808</v>
      </c>
      <c r="K1421" s="13" t="s">
        <v>1753</v>
      </c>
      <c r="L1421" s="14">
        <v>1441.9</v>
      </c>
      <c r="M1421" s="14">
        <v>1441.9</v>
      </c>
      <c r="N1421" s="12" t="s">
        <v>1821</v>
      </c>
      <c r="O1421" s="108"/>
      <c r="P1421" s="108"/>
      <c r="Q1421" s="108"/>
      <c r="R1421" s="108"/>
      <c r="S1421" s="108"/>
      <c r="T1421" s="108"/>
      <c r="U1421" s="108"/>
      <c r="V1421" s="108"/>
      <c r="W1421" s="108"/>
      <c r="X1421" s="108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</row>
    <row r="1422" spans="1:49" ht="15.75" customHeight="1" x14ac:dyDescent="0.25">
      <c r="A1422" s="109" t="s">
        <v>1998</v>
      </c>
      <c r="B1422" s="119">
        <v>64200000</v>
      </c>
      <c r="C1422" s="144" t="s">
        <v>317</v>
      </c>
      <c r="D1422" s="113" t="s">
        <v>1956</v>
      </c>
      <c r="E1422" s="143" t="s">
        <v>338</v>
      </c>
      <c r="F1422" s="109" t="s">
        <v>339</v>
      </c>
      <c r="G1422" s="121">
        <v>60</v>
      </c>
      <c r="H1422" s="99" t="s">
        <v>320</v>
      </c>
      <c r="I1422" s="99" t="s">
        <v>8</v>
      </c>
      <c r="J1422" s="12"/>
      <c r="K1422" s="13" t="s">
        <v>402</v>
      </c>
      <c r="L1422" s="14">
        <v>60</v>
      </c>
      <c r="M1422" s="15">
        <v>60</v>
      </c>
      <c r="N1422" s="12" t="s">
        <v>403</v>
      </c>
      <c r="O1422" s="108">
        <f>SUM(L1422:L1423)</f>
        <v>60</v>
      </c>
      <c r="P1422" s="108">
        <f>SUM(M1422:M1423)</f>
        <v>60</v>
      </c>
      <c r="Q1422" s="108">
        <f>SUM(L1424:L1425)</f>
        <v>0</v>
      </c>
      <c r="R1422" s="108">
        <f>SUM(M1424:M1425)</f>
        <v>0</v>
      </c>
      <c r="S1422" s="108">
        <f>SUM(L1426:L1427)</f>
        <v>0</v>
      </c>
      <c r="T1422" s="108">
        <f>SUM(M1426:M1427)</f>
        <v>0</v>
      </c>
      <c r="U1422" s="108">
        <f>SUM(L1428:L1429)</f>
        <v>0</v>
      </c>
      <c r="V1422" s="108">
        <f>SUM(M1428:M1429)</f>
        <v>0</v>
      </c>
      <c r="W1422" s="108">
        <f t="shared" ref="W1422" si="82">O1422+Q1422+S1422+U1422</f>
        <v>60</v>
      </c>
      <c r="X1422" s="108">
        <f t="shared" ref="X1422" si="83">P1422+R1422+T1422+V1422</f>
        <v>60</v>
      </c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</row>
    <row r="1423" spans="1:49" ht="15.75" customHeight="1" x14ac:dyDescent="0.25">
      <c r="A1423" s="109"/>
      <c r="B1423" s="119"/>
      <c r="C1423" s="144"/>
      <c r="D1423" s="114"/>
      <c r="E1423" s="143"/>
      <c r="F1423" s="109"/>
      <c r="G1423" s="121"/>
      <c r="H1423" s="99"/>
      <c r="I1423" s="99"/>
      <c r="J1423" s="12"/>
      <c r="K1423" s="13"/>
      <c r="L1423" s="14"/>
      <c r="M1423" s="14"/>
      <c r="N1423" s="13"/>
      <c r="O1423" s="108"/>
      <c r="P1423" s="108"/>
      <c r="Q1423" s="108"/>
      <c r="R1423" s="108"/>
      <c r="S1423" s="108"/>
      <c r="T1423" s="108"/>
      <c r="U1423" s="108"/>
      <c r="V1423" s="108"/>
      <c r="W1423" s="108"/>
      <c r="X1423" s="108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</row>
    <row r="1424" spans="1:49" ht="15.75" customHeight="1" x14ac:dyDescent="0.25">
      <c r="A1424" s="109"/>
      <c r="B1424" s="119"/>
      <c r="C1424" s="144"/>
      <c r="D1424" s="114"/>
      <c r="E1424" s="143"/>
      <c r="F1424" s="109"/>
      <c r="G1424" s="121"/>
      <c r="H1424" s="99"/>
      <c r="I1424" s="99" t="s">
        <v>19</v>
      </c>
      <c r="J1424" s="12"/>
      <c r="K1424" s="13"/>
      <c r="L1424" s="14"/>
      <c r="M1424" s="14"/>
      <c r="N1424" s="12"/>
      <c r="O1424" s="108"/>
      <c r="P1424" s="108"/>
      <c r="Q1424" s="108"/>
      <c r="R1424" s="108"/>
      <c r="S1424" s="108"/>
      <c r="T1424" s="108"/>
      <c r="U1424" s="108"/>
      <c r="V1424" s="108"/>
      <c r="W1424" s="108"/>
      <c r="X1424" s="108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</row>
    <row r="1425" spans="1:49" ht="15.75" customHeight="1" x14ac:dyDescent="0.25">
      <c r="A1425" s="109"/>
      <c r="B1425" s="119"/>
      <c r="C1425" s="144"/>
      <c r="D1425" s="114"/>
      <c r="E1425" s="143"/>
      <c r="F1425" s="109"/>
      <c r="G1425" s="121"/>
      <c r="H1425" s="99"/>
      <c r="I1425" s="99"/>
      <c r="J1425" s="12"/>
      <c r="K1425" s="13"/>
      <c r="L1425" s="14"/>
      <c r="M1425" s="14"/>
      <c r="N1425" s="12"/>
      <c r="O1425" s="108"/>
      <c r="P1425" s="108"/>
      <c r="Q1425" s="108"/>
      <c r="R1425" s="108"/>
      <c r="S1425" s="108"/>
      <c r="T1425" s="108"/>
      <c r="U1425" s="108"/>
      <c r="V1425" s="108"/>
      <c r="W1425" s="108"/>
      <c r="X1425" s="108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</row>
    <row r="1426" spans="1:49" ht="15.75" customHeight="1" x14ac:dyDescent="0.25">
      <c r="A1426" s="109"/>
      <c r="B1426" s="119"/>
      <c r="C1426" s="144"/>
      <c r="D1426" s="114"/>
      <c r="E1426" s="143"/>
      <c r="F1426" s="109"/>
      <c r="G1426" s="121"/>
      <c r="H1426" s="99"/>
      <c r="I1426" s="99" t="s">
        <v>10</v>
      </c>
      <c r="J1426" s="12"/>
      <c r="K1426" s="13"/>
      <c r="L1426" s="14"/>
      <c r="M1426" s="15"/>
      <c r="N1426" s="12"/>
      <c r="O1426" s="108"/>
      <c r="P1426" s="108"/>
      <c r="Q1426" s="108"/>
      <c r="R1426" s="108"/>
      <c r="S1426" s="108"/>
      <c r="T1426" s="108"/>
      <c r="U1426" s="108"/>
      <c r="V1426" s="108"/>
      <c r="W1426" s="108"/>
      <c r="X1426" s="108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</row>
    <row r="1427" spans="1:49" ht="15.75" customHeight="1" x14ac:dyDescent="0.25">
      <c r="A1427" s="109"/>
      <c r="B1427" s="119"/>
      <c r="C1427" s="144"/>
      <c r="D1427" s="114"/>
      <c r="E1427" s="143"/>
      <c r="F1427" s="109"/>
      <c r="G1427" s="121"/>
      <c r="H1427" s="99"/>
      <c r="I1427" s="99"/>
      <c r="J1427" s="12"/>
      <c r="K1427" s="13"/>
      <c r="L1427" s="14"/>
      <c r="M1427" s="14"/>
      <c r="N1427" s="12"/>
      <c r="O1427" s="108"/>
      <c r="P1427" s="108"/>
      <c r="Q1427" s="108"/>
      <c r="R1427" s="108"/>
      <c r="S1427" s="108"/>
      <c r="T1427" s="108"/>
      <c r="U1427" s="108"/>
      <c r="V1427" s="108"/>
      <c r="W1427" s="108"/>
      <c r="X1427" s="108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</row>
    <row r="1428" spans="1:49" ht="15.75" customHeight="1" x14ac:dyDescent="0.25">
      <c r="A1428" s="109"/>
      <c r="B1428" s="119"/>
      <c r="C1428" s="144"/>
      <c r="D1428" s="114"/>
      <c r="E1428" s="143"/>
      <c r="F1428" s="109"/>
      <c r="G1428" s="121"/>
      <c r="H1428" s="99"/>
      <c r="I1428" s="99" t="s">
        <v>20</v>
      </c>
      <c r="J1428" s="12"/>
      <c r="K1428" s="13"/>
      <c r="L1428" s="14"/>
      <c r="M1428" s="15"/>
      <c r="N1428" s="12"/>
      <c r="O1428" s="108"/>
      <c r="P1428" s="108"/>
      <c r="Q1428" s="108"/>
      <c r="R1428" s="108"/>
      <c r="S1428" s="108"/>
      <c r="T1428" s="108"/>
      <c r="U1428" s="108"/>
      <c r="V1428" s="108"/>
      <c r="W1428" s="108"/>
      <c r="X1428" s="108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</row>
    <row r="1429" spans="1:49" ht="15.75" customHeight="1" x14ac:dyDescent="0.25">
      <c r="A1429" s="109"/>
      <c r="B1429" s="119"/>
      <c r="C1429" s="144"/>
      <c r="D1429" s="115"/>
      <c r="E1429" s="143"/>
      <c r="F1429" s="109"/>
      <c r="G1429" s="121"/>
      <c r="H1429" s="99"/>
      <c r="I1429" s="99"/>
      <c r="J1429" s="12"/>
      <c r="K1429" s="12"/>
      <c r="L1429" s="15"/>
      <c r="M1429" s="15"/>
      <c r="N1429" s="12"/>
      <c r="O1429" s="108"/>
      <c r="P1429" s="108"/>
      <c r="Q1429" s="108"/>
      <c r="R1429" s="108"/>
      <c r="S1429" s="108"/>
      <c r="T1429" s="108"/>
      <c r="U1429" s="108"/>
      <c r="V1429" s="108"/>
      <c r="W1429" s="108"/>
      <c r="X1429" s="108"/>
      <c r="AM1429" s="16"/>
      <c r="AN1429" s="16"/>
      <c r="AO1429" s="16"/>
      <c r="AP1429" s="16"/>
      <c r="AQ1429" s="16"/>
      <c r="AR1429" s="16"/>
      <c r="AS1429" s="16"/>
      <c r="AT1429" s="16"/>
      <c r="AU1429" s="16"/>
      <c r="AV1429" s="16"/>
      <c r="AW1429" s="16"/>
    </row>
    <row r="1430" spans="1:49" ht="15.75" customHeight="1" x14ac:dyDescent="0.25">
      <c r="A1430" s="109" t="s">
        <v>1998</v>
      </c>
      <c r="B1430" s="119">
        <v>71900000</v>
      </c>
      <c r="C1430" s="144" t="s">
        <v>308</v>
      </c>
      <c r="D1430" s="113" t="s">
        <v>391</v>
      </c>
      <c r="E1430" s="143" t="s">
        <v>332</v>
      </c>
      <c r="F1430" s="109" t="s">
        <v>310</v>
      </c>
      <c r="G1430" s="121">
        <v>135</v>
      </c>
      <c r="H1430" s="99" t="s">
        <v>309</v>
      </c>
      <c r="I1430" s="99" t="s">
        <v>8</v>
      </c>
      <c r="J1430" s="12" t="s">
        <v>405</v>
      </c>
      <c r="K1430" s="13" t="s">
        <v>197</v>
      </c>
      <c r="L1430" s="14">
        <v>135</v>
      </c>
      <c r="M1430" s="15">
        <v>135</v>
      </c>
      <c r="N1430" s="12" t="s">
        <v>394</v>
      </c>
      <c r="O1430" s="108">
        <f>SUM(L1430:L1431)</f>
        <v>135</v>
      </c>
      <c r="P1430" s="108">
        <f>SUM(M1430:M1431)</f>
        <v>135</v>
      </c>
      <c r="Q1430" s="108">
        <f>SUM(L1432:L1433)</f>
        <v>0</v>
      </c>
      <c r="R1430" s="108">
        <f>SUM(M1432:M1433)</f>
        <v>0</v>
      </c>
      <c r="S1430" s="108">
        <f>SUM(L1434:L1435)</f>
        <v>0</v>
      </c>
      <c r="T1430" s="108">
        <f>SUM(M1434:M1435)</f>
        <v>0</v>
      </c>
      <c r="U1430" s="108">
        <f>SUM(L1436:L1437)</f>
        <v>0</v>
      </c>
      <c r="V1430" s="108">
        <f>SUM(M1436:M1437)</f>
        <v>0</v>
      </c>
      <c r="W1430" s="108">
        <f>O1430+Q1430+S1430+U1430</f>
        <v>135</v>
      </c>
      <c r="X1430" s="108">
        <f>P1430+R1430+T1430+V1430</f>
        <v>135</v>
      </c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  <c r="AW1430" s="16"/>
    </row>
    <row r="1431" spans="1:49" ht="15.75" customHeight="1" x14ac:dyDescent="0.25">
      <c r="A1431" s="109"/>
      <c r="B1431" s="119"/>
      <c r="C1431" s="144"/>
      <c r="D1431" s="114"/>
      <c r="E1431" s="143"/>
      <c r="F1431" s="109"/>
      <c r="G1431" s="121"/>
      <c r="H1431" s="99"/>
      <c r="I1431" s="99"/>
      <c r="J1431" s="12"/>
      <c r="K1431" s="13"/>
      <c r="L1431" s="14"/>
      <c r="M1431" s="15"/>
      <c r="N1431" s="12"/>
      <c r="O1431" s="108"/>
      <c r="P1431" s="108"/>
      <c r="Q1431" s="108"/>
      <c r="R1431" s="108"/>
      <c r="S1431" s="108"/>
      <c r="T1431" s="108"/>
      <c r="U1431" s="108"/>
      <c r="V1431" s="108"/>
      <c r="W1431" s="108"/>
      <c r="X1431" s="108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</row>
    <row r="1432" spans="1:49" ht="15.75" customHeight="1" x14ac:dyDescent="0.25">
      <c r="A1432" s="109"/>
      <c r="B1432" s="119"/>
      <c r="C1432" s="144"/>
      <c r="D1432" s="114"/>
      <c r="E1432" s="143"/>
      <c r="F1432" s="109"/>
      <c r="G1432" s="121"/>
      <c r="H1432" s="99"/>
      <c r="I1432" s="99" t="s">
        <v>19</v>
      </c>
      <c r="J1432" s="12"/>
      <c r="K1432" s="13"/>
      <c r="L1432" s="14"/>
      <c r="M1432" s="14"/>
      <c r="N1432" s="12"/>
      <c r="O1432" s="108"/>
      <c r="P1432" s="108"/>
      <c r="Q1432" s="108"/>
      <c r="R1432" s="108"/>
      <c r="S1432" s="108"/>
      <c r="T1432" s="108"/>
      <c r="U1432" s="108"/>
      <c r="V1432" s="108"/>
      <c r="W1432" s="108"/>
      <c r="X1432" s="108"/>
      <c r="AM1432" s="16"/>
      <c r="AN1432" s="16"/>
      <c r="AO1432" s="16"/>
      <c r="AP1432" s="16"/>
      <c r="AQ1432" s="16"/>
      <c r="AR1432" s="16"/>
      <c r="AS1432" s="16"/>
      <c r="AT1432" s="16"/>
      <c r="AU1432" s="16"/>
      <c r="AV1432" s="16"/>
      <c r="AW1432" s="16"/>
    </row>
    <row r="1433" spans="1:49" ht="15.75" customHeight="1" x14ac:dyDescent="0.25">
      <c r="A1433" s="109"/>
      <c r="B1433" s="119"/>
      <c r="C1433" s="144"/>
      <c r="D1433" s="114"/>
      <c r="E1433" s="143"/>
      <c r="F1433" s="109"/>
      <c r="G1433" s="121"/>
      <c r="H1433" s="99"/>
      <c r="I1433" s="99"/>
      <c r="J1433" s="12"/>
      <c r="K1433" s="13"/>
      <c r="L1433" s="14"/>
      <c r="M1433" s="14"/>
      <c r="N1433" s="12"/>
      <c r="O1433" s="108"/>
      <c r="P1433" s="108"/>
      <c r="Q1433" s="108"/>
      <c r="R1433" s="108"/>
      <c r="S1433" s="108"/>
      <c r="T1433" s="108"/>
      <c r="U1433" s="108"/>
      <c r="V1433" s="108"/>
      <c r="W1433" s="108"/>
      <c r="X1433" s="108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  <c r="AW1433" s="16"/>
    </row>
    <row r="1434" spans="1:49" ht="15.75" customHeight="1" x14ac:dyDescent="0.25">
      <c r="A1434" s="109"/>
      <c r="B1434" s="119"/>
      <c r="C1434" s="144"/>
      <c r="D1434" s="114"/>
      <c r="E1434" s="143"/>
      <c r="F1434" s="109"/>
      <c r="G1434" s="121"/>
      <c r="H1434" s="99"/>
      <c r="I1434" s="99" t="s">
        <v>10</v>
      </c>
      <c r="J1434" s="12"/>
      <c r="K1434" s="13"/>
      <c r="L1434" s="14"/>
      <c r="M1434" s="15"/>
      <c r="N1434" s="12"/>
      <c r="O1434" s="108"/>
      <c r="P1434" s="108"/>
      <c r="Q1434" s="108"/>
      <c r="R1434" s="108"/>
      <c r="S1434" s="108"/>
      <c r="T1434" s="108"/>
      <c r="U1434" s="108"/>
      <c r="V1434" s="108"/>
      <c r="W1434" s="108"/>
      <c r="X1434" s="108"/>
      <c r="AM1434" s="16"/>
      <c r="AN1434" s="16"/>
      <c r="AO1434" s="16"/>
      <c r="AP1434" s="16"/>
      <c r="AQ1434" s="16"/>
      <c r="AR1434" s="16"/>
      <c r="AS1434" s="16"/>
      <c r="AT1434" s="16"/>
      <c r="AU1434" s="16"/>
      <c r="AV1434" s="16"/>
      <c r="AW1434" s="16"/>
    </row>
    <row r="1435" spans="1:49" ht="15.75" customHeight="1" x14ac:dyDescent="0.25">
      <c r="A1435" s="109"/>
      <c r="B1435" s="119"/>
      <c r="C1435" s="144"/>
      <c r="D1435" s="114"/>
      <c r="E1435" s="143"/>
      <c r="F1435" s="109"/>
      <c r="G1435" s="121"/>
      <c r="H1435" s="99"/>
      <c r="I1435" s="99"/>
      <c r="J1435" s="12"/>
      <c r="K1435" s="13"/>
      <c r="L1435" s="14"/>
      <c r="M1435" s="14"/>
      <c r="N1435" s="13"/>
      <c r="O1435" s="108"/>
      <c r="P1435" s="108"/>
      <c r="Q1435" s="108"/>
      <c r="R1435" s="108"/>
      <c r="S1435" s="108"/>
      <c r="T1435" s="108"/>
      <c r="U1435" s="108"/>
      <c r="V1435" s="108"/>
      <c r="W1435" s="108"/>
      <c r="X1435" s="108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</row>
    <row r="1436" spans="1:49" ht="15.75" customHeight="1" x14ac:dyDescent="0.25">
      <c r="A1436" s="109"/>
      <c r="B1436" s="119"/>
      <c r="C1436" s="144"/>
      <c r="D1436" s="114"/>
      <c r="E1436" s="143"/>
      <c r="F1436" s="109"/>
      <c r="G1436" s="121"/>
      <c r="H1436" s="99"/>
      <c r="I1436" s="99" t="s">
        <v>20</v>
      </c>
      <c r="J1436" s="12"/>
      <c r="K1436" s="13"/>
      <c r="L1436" s="14"/>
      <c r="M1436" s="14"/>
      <c r="N1436" s="12"/>
      <c r="O1436" s="108"/>
      <c r="P1436" s="108"/>
      <c r="Q1436" s="108"/>
      <c r="R1436" s="108"/>
      <c r="S1436" s="108"/>
      <c r="T1436" s="108"/>
      <c r="U1436" s="108"/>
      <c r="V1436" s="108"/>
      <c r="W1436" s="108"/>
      <c r="X1436" s="108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  <c r="AW1436" s="16"/>
    </row>
    <row r="1437" spans="1:49" ht="15.75" customHeight="1" x14ac:dyDescent="0.25">
      <c r="A1437" s="109"/>
      <c r="B1437" s="119"/>
      <c r="C1437" s="144"/>
      <c r="D1437" s="115"/>
      <c r="E1437" s="143"/>
      <c r="F1437" s="109"/>
      <c r="G1437" s="121"/>
      <c r="H1437" s="99"/>
      <c r="I1437" s="99"/>
      <c r="J1437" s="12"/>
      <c r="K1437" s="12"/>
      <c r="L1437" s="15"/>
      <c r="M1437" s="14"/>
      <c r="N1437" s="12"/>
      <c r="O1437" s="108"/>
      <c r="P1437" s="108"/>
      <c r="Q1437" s="108"/>
      <c r="R1437" s="108"/>
      <c r="S1437" s="108"/>
      <c r="T1437" s="108"/>
      <c r="U1437" s="108"/>
      <c r="V1437" s="108"/>
      <c r="W1437" s="108"/>
      <c r="X1437" s="108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</row>
    <row r="1438" spans="1:49" ht="15.75" customHeight="1" x14ac:dyDescent="0.25">
      <c r="A1438" s="109" t="s">
        <v>1998</v>
      </c>
      <c r="B1438" s="119">
        <v>71900000</v>
      </c>
      <c r="C1438" s="144" t="s">
        <v>305</v>
      </c>
      <c r="D1438" s="113" t="s">
        <v>391</v>
      </c>
      <c r="E1438" s="143" t="s">
        <v>331</v>
      </c>
      <c r="F1438" s="109" t="s">
        <v>306</v>
      </c>
      <c r="G1438" s="121">
        <v>222</v>
      </c>
      <c r="H1438" s="99" t="s">
        <v>307</v>
      </c>
      <c r="I1438" s="99" t="s">
        <v>8</v>
      </c>
      <c r="J1438" s="12" t="s">
        <v>405</v>
      </c>
      <c r="K1438" s="13" t="s">
        <v>391</v>
      </c>
      <c r="L1438" s="14">
        <v>222</v>
      </c>
      <c r="M1438" s="15">
        <v>222</v>
      </c>
      <c r="N1438" s="12" t="s">
        <v>406</v>
      </c>
      <c r="O1438" s="108">
        <f>SUM(L1438:L1439)</f>
        <v>222</v>
      </c>
      <c r="P1438" s="108">
        <f>SUM(M1438:M1439)</f>
        <v>222</v>
      </c>
      <c r="Q1438" s="108">
        <f>SUM(L1440:L1441)</f>
        <v>0</v>
      </c>
      <c r="R1438" s="108">
        <f>SUM(M1440:M1441)</f>
        <v>0</v>
      </c>
      <c r="S1438" s="108">
        <f>SUM(L1442:L1443)</f>
        <v>0</v>
      </c>
      <c r="T1438" s="108">
        <f>SUM(M1442:M1443)</f>
        <v>0</v>
      </c>
      <c r="U1438" s="108">
        <f>SUM(L1444:L1445)</f>
        <v>0</v>
      </c>
      <c r="V1438" s="108">
        <f>SUM(M1444:M1445)</f>
        <v>0</v>
      </c>
      <c r="W1438" s="108">
        <f>O1438+Q1438+S1438+U1438</f>
        <v>222</v>
      </c>
      <c r="X1438" s="108">
        <f>P1438+R1438+T1438+V1438</f>
        <v>222</v>
      </c>
      <c r="AM1438" s="16"/>
      <c r="AN1438" s="16"/>
      <c r="AO1438" s="16"/>
      <c r="AP1438" s="16"/>
      <c r="AQ1438" s="16"/>
      <c r="AR1438" s="16"/>
      <c r="AS1438" s="16"/>
      <c r="AT1438" s="16"/>
      <c r="AU1438" s="16"/>
      <c r="AV1438" s="16"/>
      <c r="AW1438" s="16"/>
    </row>
    <row r="1439" spans="1:49" ht="15.75" customHeight="1" x14ac:dyDescent="0.25">
      <c r="A1439" s="109"/>
      <c r="B1439" s="119"/>
      <c r="C1439" s="144"/>
      <c r="D1439" s="114"/>
      <c r="E1439" s="143"/>
      <c r="F1439" s="109"/>
      <c r="G1439" s="121"/>
      <c r="H1439" s="99"/>
      <c r="I1439" s="99"/>
      <c r="J1439" s="12"/>
      <c r="K1439" s="13"/>
      <c r="L1439" s="14"/>
      <c r="M1439" s="15"/>
      <c r="N1439" s="12"/>
      <c r="O1439" s="108"/>
      <c r="P1439" s="108"/>
      <c r="Q1439" s="108"/>
      <c r="R1439" s="108"/>
      <c r="S1439" s="108"/>
      <c r="T1439" s="108"/>
      <c r="U1439" s="108"/>
      <c r="V1439" s="108"/>
      <c r="W1439" s="108"/>
      <c r="X1439" s="108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  <c r="AW1439" s="16"/>
    </row>
    <row r="1440" spans="1:49" ht="15.75" customHeight="1" x14ac:dyDescent="0.25">
      <c r="A1440" s="109"/>
      <c r="B1440" s="119"/>
      <c r="C1440" s="144"/>
      <c r="D1440" s="114"/>
      <c r="E1440" s="143"/>
      <c r="F1440" s="109"/>
      <c r="G1440" s="121"/>
      <c r="H1440" s="99"/>
      <c r="I1440" s="99" t="s">
        <v>19</v>
      </c>
      <c r="J1440" s="12"/>
      <c r="K1440" s="13"/>
      <c r="L1440" s="14"/>
      <c r="M1440" s="14"/>
      <c r="N1440" s="12"/>
      <c r="O1440" s="108"/>
      <c r="P1440" s="108"/>
      <c r="Q1440" s="108"/>
      <c r="R1440" s="108"/>
      <c r="S1440" s="108"/>
      <c r="T1440" s="108"/>
      <c r="U1440" s="108"/>
      <c r="V1440" s="108"/>
      <c r="W1440" s="108"/>
      <c r="X1440" s="108"/>
      <c r="AM1440" s="16"/>
      <c r="AN1440" s="16"/>
      <c r="AO1440" s="16"/>
      <c r="AP1440" s="16"/>
      <c r="AQ1440" s="16"/>
      <c r="AR1440" s="16"/>
      <c r="AS1440" s="16"/>
      <c r="AT1440" s="16"/>
      <c r="AU1440" s="16"/>
      <c r="AV1440" s="16"/>
      <c r="AW1440" s="16"/>
    </row>
    <row r="1441" spans="1:49" ht="15.75" customHeight="1" x14ac:dyDescent="0.25">
      <c r="A1441" s="109"/>
      <c r="B1441" s="119"/>
      <c r="C1441" s="144"/>
      <c r="D1441" s="114"/>
      <c r="E1441" s="143"/>
      <c r="F1441" s="109"/>
      <c r="G1441" s="121"/>
      <c r="H1441" s="99"/>
      <c r="I1441" s="99"/>
      <c r="J1441" s="12"/>
      <c r="K1441" s="13"/>
      <c r="L1441" s="14"/>
      <c r="M1441" s="14"/>
      <c r="N1441" s="12"/>
      <c r="O1441" s="108"/>
      <c r="P1441" s="108"/>
      <c r="Q1441" s="108"/>
      <c r="R1441" s="108"/>
      <c r="S1441" s="108"/>
      <c r="T1441" s="108"/>
      <c r="U1441" s="108"/>
      <c r="V1441" s="108"/>
      <c r="W1441" s="108"/>
      <c r="X1441" s="108"/>
      <c r="AM1441" s="16"/>
      <c r="AN1441" s="16"/>
      <c r="AO1441" s="16"/>
      <c r="AP1441" s="16"/>
      <c r="AQ1441" s="16"/>
      <c r="AR1441" s="16"/>
      <c r="AS1441" s="16"/>
      <c r="AT1441" s="16"/>
      <c r="AU1441" s="16"/>
      <c r="AV1441" s="16"/>
      <c r="AW1441" s="16"/>
    </row>
    <row r="1442" spans="1:49" ht="15.75" customHeight="1" x14ac:dyDescent="0.25">
      <c r="A1442" s="109"/>
      <c r="B1442" s="119"/>
      <c r="C1442" s="144"/>
      <c r="D1442" s="114"/>
      <c r="E1442" s="143"/>
      <c r="F1442" s="109"/>
      <c r="G1442" s="121"/>
      <c r="H1442" s="99"/>
      <c r="I1442" s="99" t="s">
        <v>10</v>
      </c>
      <c r="J1442" s="12"/>
      <c r="K1442" s="13"/>
      <c r="L1442" s="14"/>
      <c r="M1442" s="15"/>
      <c r="N1442" s="12"/>
      <c r="O1442" s="108"/>
      <c r="P1442" s="108"/>
      <c r="Q1442" s="108"/>
      <c r="R1442" s="108"/>
      <c r="S1442" s="108"/>
      <c r="T1442" s="108"/>
      <c r="U1442" s="108"/>
      <c r="V1442" s="108"/>
      <c r="W1442" s="108"/>
      <c r="X1442" s="108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</row>
    <row r="1443" spans="1:49" ht="15.75" customHeight="1" x14ac:dyDescent="0.25">
      <c r="A1443" s="109"/>
      <c r="B1443" s="119"/>
      <c r="C1443" s="144"/>
      <c r="D1443" s="114"/>
      <c r="E1443" s="143"/>
      <c r="F1443" s="109"/>
      <c r="G1443" s="121"/>
      <c r="H1443" s="99"/>
      <c r="I1443" s="99"/>
      <c r="J1443" s="12"/>
      <c r="K1443" s="13"/>
      <c r="L1443" s="14"/>
      <c r="M1443" s="14"/>
      <c r="N1443" s="13"/>
      <c r="O1443" s="108"/>
      <c r="P1443" s="108"/>
      <c r="Q1443" s="108"/>
      <c r="R1443" s="108"/>
      <c r="S1443" s="108"/>
      <c r="T1443" s="108"/>
      <c r="U1443" s="108"/>
      <c r="V1443" s="108"/>
      <c r="W1443" s="108"/>
      <c r="X1443" s="108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</row>
    <row r="1444" spans="1:49" ht="15.75" customHeight="1" x14ac:dyDescent="0.25">
      <c r="A1444" s="109"/>
      <c r="B1444" s="119"/>
      <c r="C1444" s="144"/>
      <c r="D1444" s="114"/>
      <c r="E1444" s="143"/>
      <c r="F1444" s="109"/>
      <c r="G1444" s="121"/>
      <c r="H1444" s="99"/>
      <c r="I1444" s="99" t="s">
        <v>20</v>
      </c>
      <c r="J1444" s="12"/>
      <c r="K1444" s="13"/>
      <c r="L1444" s="14"/>
      <c r="M1444" s="14"/>
      <c r="N1444" s="12"/>
      <c r="O1444" s="108"/>
      <c r="P1444" s="108"/>
      <c r="Q1444" s="108"/>
      <c r="R1444" s="108"/>
      <c r="S1444" s="108"/>
      <c r="T1444" s="108"/>
      <c r="U1444" s="108"/>
      <c r="V1444" s="108"/>
      <c r="W1444" s="108"/>
      <c r="X1444" s="108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</row>
    <row r="1445" spans="1:49" ht="15.75" customHeight="1" x14ac:dyDescent="0.25">
      <c r="A1445" s="109"/>
      <c r="B1445" s="119"/>
      <c r="C1445" s="144"/>
      <c r="D1445" s="115"/>
      <c r="E1445" s="143"/>
      <c r="F1445" s="109"/>
      <c r="G1445" s="121"/>
      <c r="H1445" s="99"/>
      <c r="I1445" s="99"/>
      <c r="J1445" s="12"/>
      <c r="K1445" s="12"/>
      <c r="L1445" s="15"/>
      <c r="M1445" s="14"/>
      <c r="N1445" s="12"/>
      <c r="O1445" s="108"/>
      <c r="P1445" s="108"/>
      <c r="Q1445" s="108"/>
      <c r="R1445" s="108"/>
      <c r="S1445" s="108"/>
      <c r="T1445" s="108"/>
      <c r="U1445" s="108"/>
      <c r="V1445" s="108"/>
      <c r="W1445" s="108"/>
      <c r="X1445" s="108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</row>
    <row r="1446" spans="1:49" ht="15.75" customHeight="1" x14ac:dyDescent="0.25">
      <c r="A1446" s="109" t="s">
        <v>1999</v>
      </c>
      <c r="B1446" s="110">
        <v>72400000</v>
      </c>
      <c r="C1446" s="113" t="s">
        <v>32</v>
      </c>
      <c r="D1446" s="113" t="s">
        <v>162</v>
      </c>
      <c r="E1446" s="116" t="s">
        <v>52</v>
      </c>
      <c r="F1446" s="109" t="s">
        <v>74</v>
      </c>
      <c r="G1446" s="121">
        <v>7680</v>
      </c>
      <c r="H1446" s="99" t="s">
        <v>70</v>
      </c>
      <c r="I1446" s="99" t="s">
        <v>8</v>
      </c>
      <c r="J1446" s="12"/>
      <c r="K1446" s="13"/>
      <c r="L1446" s="14"/>
      <c r="M1446" s="15"/>
      <c r="N1446" s="12"/>
      <c r="O1446" s="108">
        <f>SUM(L1446:L1449)</f>
        <v>1280</v>
      </c>
      <c r="P1446" s="108">
        <f>SUM(M1446:M1449)</f>
        <v>1280</v>
      </c>
      <c r="Q1446" s="108">
        <f>SUM(L1450:L1452)</f>
        <v>1920</v>
      </c>
      <c r="R1446" s="108">
        <f>SUM(M1450:M1452)</f>
        <v>1920</v>
      </c>
      <c r="S1446" s="108">
        <f>SUM(L1453:L1454)</f>
        <v>1280</v>
      </c>
      <c r="T1446" s="108">
        <f>SUM(M1453:M1454)</f>
        <v>1280</v>
      </c>
      <c r="U1446" s="108">
        <f>SUM(L1455:L1457)</f>
        <v>1920</v>
      </c>
      <c r="V1446" s="108">
        <f>SUM(M1455:M1457)</f>
        <v>1920</v>
      </c>
      <c r="W1446" s="108">
        <f>O1446+Q1446+S1446+U1446</f>
        <v>6400</v>
      </c>
      <c r="X1446" s="108">
        <f>P1446+R1446+T1446+V1446</f>
        <v>6400</v>
      </c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</row>
    <row r="1447" spans="1:49" ht="15.75" customHeight="1" x14ac:dyDescent="0.25">
      <c r="A1447" s="109"/>
      <c r="B1447" s="111"/>
      <c r="C1447" s="114"/>
      <c r="D1447" s="114"/>
      <c r="E1447" s="117"/>
      <c r="F1447" s="109"/>
      <c r="G1447" s="121"/>
      <c r="H1447" s="99"/>
      <c r="I1447" s="99"/>
      <c r="J1447" s="12" t="s">
        <v>448</v>
      </c>
      <c r="K1447" s="13" t="s">
        <v>444</v>
      </c>
      <c r="L1447" s="14">
        <v>640</v>
      </c>
      <c r="M1447" s="14">
        <v>640</v>
      </c>
      <c r="N1447" s="12" t="s">
        <v>447</v>
      </c>
      <c r="O1447" s="108"/>
      <c r="P1447" s="108"/>
      <c r="Q1447" s="108"/>
      <c r="R1447" s="108"/>
      <c r="S1447" s="108"/>
      <c r="T1447" s="108"/>
      <c r="U1447" s="108"/>
      <c r="V1447" s="108"/>
      <c r="W1447" s="108"/>
      <c r="X1447" s="108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</row>
    <row r="1448" spans="1:49" ht="15.75" customHeight="1" x14ac:dyDescent="0.25">
      <c r="A1448" s="109"/>
      <c r="B1448" s="111"/>
      <c r="C1448" s="114"/>
      <c r="D1448" s="114"/>
      <c r="E1448" s="117"/>
      <c r="F1448" s="109"/>
      <c r="G1448" s="121"/>
      <c r="H1448" s="99"/>
      <c r="I1448" s="99"/>
      <c r="J1448" s="12"/>
      <c r="K1448" s="13"/>
      <c r="L1448" s="14"/>
      <c r="M1448" s="15"/>
      <c r="N1448" s="12"/>
      <c r="O1448" s="108"/>
      <c r="P1448" s="108"/>
      <c r="Q1448" s="108"/>
      <c r="R1448" s="108"/>
      <c r="S1448" s="108"/>
      <c r="T1448" s="108"/>
      <c r="U1448" s="108"/>
      <c r="V1448" s="108"/>
      <c r="W1448" s="108"/>
      <c r="X1448" s="108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</row>
    <row r="1449" spans="1:49" ht="15.75" customHeight="1" x14ac:dyDescent="0.25">
      <c r="A1449" s="109"/>
      <c r="B1449" s="111"/>
      <c r="C1449" s="114"/>
      <c r="D1449" s="114"/>
      <c r="E1449" s="117"/>
      <c r="F1449" s="109"/>
      <c r="G1449" s="121"/>
      <c r="H1449" s="99"/>
      <c r="I1449" s="99"/>
      <c r="J1449" s="12" t="s">
        <v>234</v>
      </c>
      <c r="K1449" s="13" t="s">
        <v>230</v>
      </c>
      <c r="L1449" s="14">
        <v>640</v>
      </c>
      <c r="M1449" s="14">
        <v>640</v>
      </c>
      <c r="N1449" s="12" t="s">
        <v>254</v>
      </c>
      <c r="O1449" s="108"/>
      <c r="P1449" s="108"/>
      <c r="Q1449" s="108"/>
      <c r="R1449" s="108"/>
      <c r="S1449" s="108"/>
      <c r="T1449" s="108"/>
      <c r="U1449" s="108"/>
      <c r="V1449" s="108"/>
      <c r="W1449" s="108"/>
      <c r="X1449" s="108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</row>
    <row r="1450" spans="1:49" ht="15.75" customHeight="1" x14ac:dyDescent="0.25">
      <c r="A1450" s="109"/>
      <c r="B1450" s="111"/>
      <c r="C1450" s="114"/>
      <c r="D1450" s="114"/>
      <c r="E1450" s="117"/>
      <c r="F1450" s="109"/>
      <c r="G1450" s="121"/>
      <c r="H1450" s="99"/>
      <c r="I1450" s="99" t="s">
        <v>19</v>
      </c>
      <c r="J1450" s="12" t="s">
        <v>706</v>
      </c>
      <c r="K1450" s="13" t="s">
        <v>645</v>
      </c>
      <c r="L1450" s="14">
        <v>640</v>
      </c>
      <c r="M1450" s="14">
        <v>640</v>
      </c>
      <c r="N1450" s="12" t="s">
        <v>659</v>
      </c>
      <c r="O1450" s="108"/>
      <c r="P1450" s="108"/>
      <c r="Q1450" s="108"/>
      <c r="R1450" s="108"/>
      <c r="S1450" s="108"/>
      <c r="T1450" s="108"/>
      <c r="U1450" s="108"/>
      <c r="V1450" s="108"/>
      <c r="W1450" s="108"/>
      <c r="X1450" s="108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</row>
    <row r="1451" spans="1:49" ht="15.75" customHeight="1" x14ac:dyDescent="0.25">
      <c r="A1451" s="109"/>
      <c r="B1451" s="111"/>
      <c r="C1451" s="114"/>
      <c r="D1451" s="114"/>
      <c r="E1451" s="117"/>
      <c r="F1451" s="109"/>
      <c r="G1451" s="121"/>
      <c r="H1451" s="99"/>
      <c r="I1451" s="99"/>
      <c r="J1451" s="12" t="s">
        <v>986</v>
      </c>
      <c r="K1451" s="13" t="s">
        <v>466</v>
      </c>
      <c r="L1451" s="14">
        <v>640</v>
      </c>
      <c r="M1451" s="14">
        <v>640</v>
      </c>
      <c r="N1451" s="12" t="s">
        <v>515</v>
      </c>
      <c r="O1451" s="108"/>
      <c r="P1451" s="108"/>
      <c r="Q1451" s="108"/>
      <c r="R1451" s="108"/>
      <c r="S1451" s="108"/>
      <c r="T1451" s="108"/>
      <c r="U1451" s="108"/>
      <c r="V1451" s="108"/>
      <c r="W1451" s="108"/>
      <c r="X1451" s="108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</row>
    <row r="1452" spans="1:49" ht="15.75" customHeight="1" x14ac:dyDescent="0.25">
      <c r="A1452" s="109"/>
      <c r="B1452" s="111"/>
      <c r="C1452" s="114"/>
      <c r="D1452" s="114"/>
      <c r="E1452" s="117"/>
      <c r="F1452" s="109"/>
      <c r="G1452" s="121"/>
      <c r="H1452" s="99"/>
      <c r="I1452" s="99"/>
      <c r="J1452" s="12" t="s">
        <v>936</v>
      </c>
      <c r="K1452" s="13" t="s">
        <v>930</v>
      </c>
      <c r="L1452" s="14">
        <v>640</v>
      </c>
      <c r="M1452" s="14">
        <v>640</v>
      </c>
      <c r="N1452" s="12" t="s">
        <v>935</v>
      </c>
      <c r="O1452" s="108"/>
      <c r="P1452" s="108"/>
      <c r="Q1452" s="108"/>
      <c r="R1452" s="108"/>
      <c r="S1452" s="108"/>
      <c r="T1452" s="108"/>
      <c r="U1452" s="108"/>
      <c r="V1452" s="108"/>
      <c r="W1452" s="108"/>
      <c r="X1452" s="108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</row>
    <row r="1453" spans="1:49" ht="15.75" customHeight="1" x14ac:dyDescent="0.25">
      <c r="A1453" s="109"/>
      <c r="B1453" s="111"/>
      <c r="C1453" s="114"/>
      <c r="D1453" s="114"/>
      <c r="E1453" s="117"/>
      <c r="F1453" s="109"/>
      <c r="G1453" s="121"/>
      <c r="H1453" s="99"/>
      <c r="I1453" s="99" t="s">
        <v>10</v>
      </c>
      <c r="J1453" s="12" t="s">
        <v>1094</v>
      </c>
      <c r="K1453" s="13" t="s">
        <v>1066</v>
      </c>
      <c r="L1453" s="14">
        <v>640</v>
      </c>
      <c r="M1453" s="15">
        <v>640</v>
      </c>
      <c r="N1453" s="12" t="s">
        <v>1091</v>
      </c>
      <c r="O1453" s="108"/>
      <c r="P1453" s="108"/>
      <c r="Q1453" s="108"/>
      <c r="R1453" s="108"/>
      <c r="S1453" s="108"/>
      <c r="T1453" s="108"/>
      <c r="U1453" s="108"/>
      <c r="V1453" s="108"/>
      <c r="W1453" s="108"/>
      <c r="X1453" s="108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</row>
    <row r="1454" spans="1:49" ht="15.75" customHeight="1" x14ac:dyDescent="0.25">
      <c r="A1454" s="109"/>
      <c r="B1454" s="111"/>
      <c r="C1454" s="114"/>
      <c r="D1454" s="114"/>
      <c r="E1454" s="117"/>
      <c r="F1454" s="109"/>
      <c r="G1454" s="121"/>
      <c r="H1454" s="99"/>
      <c r="I1454" s="99"/>
      <c r="J1454" s="12" t="s">
        <v>1374</v>
      </c>
      <c r="K1454" s="13" t="s">
        <v>1338</v>
      </c>
      <c r="L1454" s="14">
        <v>640</v>
      </c>
      <c r="M1454" s="14">
        <v>640</v>
      </c>
      <c r="N1454" s="12" t="s">
        <v>1360</v>
      </c>
      <c r="O1454" s="108"/>
      <c r="P1454" s="108"/>
      <c r="Q1454" s="108"/>
      <c r="R1454" s="108"/>
      <c r="S1454" s="108"/>
      <c r="T1454" s="108"/>
      <c r="U1454" s="108"/>
      <c r="V1454" s="108"/>
      <c r="W1454" s="108"/>
      <c r="X1454" s="108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</row>
    <row r="1455" spans="1:49" ht="15.75" customHeight="1" x14ac:dyDescent="0.25">
      <c r="A1455" s="109"/>
      <c r="B1455" s="111"/>
      <c r="C1455" s="114"/>
      <c r="D1455" s="114"/>
      <c r="E1455" s="117"/>
      <c r="F1455" s="109"/>
      <c r="G1455" s="121"/>
      <c r="H1455" s="99"/>
      <c r="I1455" s="99" t="s">
        <v>20</v>
      </c>
      <c r="J1455" s="12" t="s">
        <v>1650</v>
      </c>
      <c r="K1455" s="13" t="s">
        <v>1641</v>
      </c>
      <c r="L1455" s="14">
        <v>640</v>
      </c>
      <c r="M1455" s="15">
        <v>640</v>
      </c>
      <c r="N1455" s="12" t="s">
        <v>1626</v>
      </c>
      <c r="O1455" s="108"/>
      <c r="P1455" s="108"/>
      <c r="Q1455" s="108"/>
      <c r="R1455" s="108"/>
      <c r="S1455" s="108"/>
      <c r="T1455" s="108"/>
      <c r="U1455" s="108"/>
      <c r="V1455" s="108"/>
      <c r="W1455" s="108"/>
      <c r="X1455" s="108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</row>
    <row r="1456" spans="1:49" ht="15.75" customHeight="1" x14ac:dyDescent="0.25">
      <c r="A1456" s="109"/>
      <c r="B1456" s="111"/>
      <c r="C1456" s="114"/>
      <c r="D1456" s="114"/>
      <c r="E1456" s="117"/>
      <c r="F1456" s="109"/>
      <c r="G1456" s="121"/>
      <c r="H1456" s="99"/>
      <c r="I1456" s="99"/>
      <c r="J1456" s="12" t="s">
        <v>1823</v>
      </c>
      <c r="K1456" s="13" t="s">
        <v>1812</v>
      </c>
      <c r="L1456" s="14">
        <v>640</v>
      </c>
      <c r="M1456" s="15">
        <v>640</v>
      </c>
      <c r="N1456" s="12" t="s">
        <v>1821</v>
      </c>
      <c r="O1456" s="108"/>
      <c r="P1456" s="108"/>
      <c r="Q1456" s="108"/>
      <c r="R1456" s="108"/>
      <c r="S1456" s="108"/>
      <c r="T1456" s="108"/>
      <c r="U1456" s="108"/>
      <c r="V1456" s="108"/>
      <c r="W1456" s="108"/>
      <c r="X1456" s="108"/>
      <c r="AM1456" s="16"/>
      <c r="AN1456" s="16"/>
      <c r="AO1456" s="16"/>
      <c r="AP1456" s="16"/>
      <c r="AQ1456" s="16"/>
      <c r="AR1456" s="16"/>
      <c r="AS1456" s="16"/>
      <c r="AT1456" s="16"/>
      <c r="AU1456" s="16"/>
      <c r="AV1456" s="16"/>
      <c r="AW1456" s="16"/>
    </row>
    <row r="1457" spans="1:49" ht="21.75" customHeight="1" x14ac:dyDescent="0.25">
      <c r="A1457" s="109"/>
      <c r="B1457" s="112"/>
      <c r="C1457" s="115"/>
      <c r="D1457" s="115"/>
      <c r="E1457" s="118"/>
      <c r="F1457" s="109"/>
      <c r="G1457" s="121"/>
      <c r="H1457" s="99"/>
      <c r="I1457" s="99"/>
      <c r="J1457" s="12" t="s">
        <v>1696</v>
      </c>
      <c r="K1457" s="12" t="s">
        <v>1486</v>
      </c>
      <c r="L1457" s="15">
        <v>640</v>
      </c>
      <c r="M1457" s="15">
        <v>640</v>
      </c>
      <c r="N1457" s="12" t="s">
        <v>1530</v>
      </c>
      <c r="O1457" s="108"/>
      <c r="P1457" s="108"/>
      <c r="Q1457" s="108"/>
      <c r="R1457" s="108"/>
      <c r="S1457" s="108"/>
      <c r="T1457" s="108"/>
      <c r="U1457" s="108"/>
      <c r="V1457" s="108"/>
      <c r="W1457" s="108"/>
      <c r="X1457" s="108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</row>
    <row r="1458" spans="1:49" ht="15.75" customHeight="1" x14ac:dyDescent="0.25">
      <c r="A1458" s="109" t="s">
        <v>1998</v>
      </c>
      <c r="B1458" s="119">
        <v>79500000</v>
      </c>
      <c r="C1458" s="144" t="s">
        <v>185</v>
      </c>
      <c r="D1458" s="113" t="s">
        <v>226</v>
      </c>
      <c r="E1458" s="143" t="s">
        <v>186</v>
      </c>
      <c r="F1458" s="109" t="s">
        <v>783</v>
      </c>
      <c r="G1458" s="121">
        <v>30</v>
      </c>
      <c r="H1458" s="99" t="s">
        <v>184</v>
      </c>
      <c r="I1458" s="99" t="s">
        <v>8</v>
      </c>
      <c r="J1458" s="12"/>
      <c r="K1458" s="13"/>
      <c r="L1458" s="14"/>
      <c r="M1458" s="15"/>
      <c r="N1458" s="12"/>
      <c r="O1458" s="108">
        <f>SUM(L1458:L1459)</f>
        <v>0</v>
      </c>
      <c r="P1458" s="108">
        <f>SUM(M1458:M1459)</f>
        <v>0</v>
      </c>
      <c r="Q1458" s="108">
        <f>SUM(L1460:L1461)</f>
        <v>0</v>
      </c>
      <c r="R1458" s="108">
        <f>SUM(M1460:M1461)</f>
        <v>0</v>
      </c>
      <c r="S1458" s="108">
        <f>SUM(L1462:L1463)</f>
        <v>0</v>
      </c>
      <c r="T1458" s="108">
        <f>SUM(M1462:M1463)</f>
        <v>0</v>
      </c>
      <c r="U1458" s="108">
        <f>SUM(L1464:L1465)</f>
        <v>0</v>
      </c>
      <c r="V1458" s="108">
        <f>SUM(M1464:M1465)</f>
        <v>0</v>
      </c>
      <c r="W1458" s="108">
        <f>O1458+Q1458+S1458+U1458</f>
        <v>0</v>
      </c>
      <c r="X1458" s="108">
        <f>P1458+R1458+T1458+V1458</f>
        <v>0</v>
      </c>
      <c r="AM1458" s="16"/>
      <c r="AN1458" s="16"/>
      <c r="AO1458" s="16"/>
      <c r="AP1458" s="16"/>
      <c r="AQ1458" s="16"/>
      <c r="AR1458" s="16"/>
      <c r="AS1458" s="16"/>
      <c r="AT1458" s="16"/>
      <c r="AU1458" s="16"/>
      <c r="AV1458" s="16"/>
      <c r="AW1458" s="16"/>
    </row>
    <row r="1459" spans="1:49" ht="15.75" customHeight="1" x14ac:dyDescent="0.25">
      <c r="A1459" s="109"/>
      <c r="B1459" s="119"/>
      <c r="C1459" s="144"/>
      <c r="D1459" s="114"/>
      <c r="E1459" s="143"/>
      <c r="F1459" s="109"/>
      <c r="G1459" s="121"/>
      <c r="H1459" s="99"/>
      <c r="I1459" s="99"/>
      <c r="J1459" s="12"/>
      <c r="K1459" s="13"/>
      <c r="L1459" s="14"/>
      <c r="M1459" s="15"/>
      <c r="N1459" s="12"/>
      <c r="O1459" s="108"/>
      <c r="P1459" s="108"/>
      <c r="Q1459" s="108"/>
      <c r="R1459" s="108"/>
      <c r="S1459" s="108"/>
      <c r="T1459" s="108"/>
      <c r="U1459" s="108"/>
      <c r="V1459" s="108"/>
      <c r="W1459" s="108"/>
      <c r="X1459" s="108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</row>
    <row r="1460" spans="1:49" ht="15.75" customHeight="1" x14ac:dyDescent="0.25">
      <c r="A1460" s="109"/>
      <c r="B1460" s="119"/>
      <c r="C1460" s="144"/>
      <c r="D1460" s="114"/>
      <c r="E1460" s="143"/>
      <c r="F1460" s="109"/>
      <c r="G1460" s="121"/>
      <c r="H1460" s="99"/>
      <c r="I1460" s="99" t="s">
        <v>19</v>
      </c>
      <c r="J1460" s="12"/>
      <c r="K1460" s="13"/>
      <c r="L1460" s="14"/>
      <c r="M1460" s="14"/>
      <c r="N1460" s="12"/>
      <c r="O1460" s="108"/>
      <c r="P1460" s="108"/>
      <c r="Q1460" s="108"/>
      <c r="R1460" s="108"/>
      <c r="S1460" s="108"/>
      <c r="T1460" s="108"/>
      <c r="U1460" s="108"/>
      <c r="V1460" s="108"/>
      <c r="W1460" s="108"/>
      <c r="X1460" s="108"/>
      <c r="AM1460" s="16"/>
      <c r="AN1460" s="16"/>
      <c r="AO1460" s="16"/>
      <c r="AP1460" s="16"/>
      <c r="AQ1460" s="16"/>
      <c r="AR1460" s="16"/>
      <c r="AS1460" s="16"/>
      <c r="AT1460" s="16"/>
      <c r="AU1460" s="16"/>
      <c r="AV1460" s="16"/>
      <c r="AW1460" s="16"/>
    </row>
    <row r="1461" spans="1:49" ht="15.75" customHeight="1" x14ac:dyDescent="0.25">
      <c r="A1461" s="109"/>
      <c r="B1461" s="119"/>
      <c r="C1461" s="144"/>
      <c r="D1461" s="114"/>
      <c r="E1461" s="143"/>
      <c r="F1461" s="109"/>
      <c r="G1461" s="121"/>
      <c r="H1461" s="99"/>
      <c r="I1461" s="99"/>
      <c r="J1461" s="12"/>
      <c r="K1461" s="13"/>
      <c r="L1461" s="14"/>
      <c r="M1461" s="14"/>
      <c r="N1461" s="12"/>
      <c r="O1461" s="108"/>
      <c r="P1461" s="108"/>
      <c r="Q1461" s="108"/>
      <c r="R1461" s="108"/>
      <c r="S1461" s="108"/>
      <c r="T1461" s="108"/>
      <c r="U1461" s="108"/>
      <c r="V1461" s="108"/>
      <c r="W1461" s="108"/>
      <c r="X1461" s="108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</row>
    <row r="1462" spans="1:49" ht="15.75" customHeight="1" x14ac:dyDescent="0.25">
      <c r="A1462" s="109"/>
      <c r="B1462" s="119"/>
      <c r="C1462" s="144"/>
      <c r="D1462" s="114"/>
      <c r="E1462" s="143"/>
      <c r="F1462" s="109"/>
      <c r="G1462" s="121"/>
      <c r="H1462" s="99"/>
      <c r="I1462" s="99" t="s">
        <v>10</v>
      </c>
      <c r="J1462" s="12"/>
      <c r="K1462" s="13"/>
      <c r="L1462" s="14"/>
      <c r="M1462" s="15"/>
      <c r="N1462" s="12"/>
      <c r="O1462" s="108"/>
      <c r="P1462" s="108"/>
      <c r="Q1462" s="108"/>
      <c r="R1462" s="108"/>
      <c r="S1462" s="108"/>
      <c r="T1462" s="108"/>
      <c r="U1462" s="108"/>
      <c r="V1462" s="108"/>
      <c r="W1462" s="108"/>
      <c r="X1462" s="108"/>
      <c r="AM1462" s="16"/>
      <c r="AN1462" s="16"/>
      <c r="AO1462" s="16"/>
      <c r="AP1462" s="16"/>
      <c r="AQ1462" s="16"/>
      <c r="AR1462" s="16"/>
      <c r="AS1462" s="16"/>
      <c r="AT1462" s="16"/>
      <c r="AU1462" s="16"/>
      <c r="AV1462" s="16"/>
      <c r="AW1462" s="16"/>
    </row>
    <row r="1463" spans="1:49" ht="15.75" customHeight="1" x14ac:dyDescent="0.25">
      <c r="A1463" s="109"/>
      <c r="B1463" s="119"/>
      <c r="C1463" s="144"/>
      <c r="D1463" s="114"/>
      <c r="E1463" s="143"/>
      <c r="F1463" s="109"/>
      <c r="G1463" s="121"/>
      <c r="H1463" s="99"/>
      <c r="I1463" s="99"/>
      <c r="J1463" s="12"/>
      <c r="K1463" s="13"/>
      <c r="L1463" s="14"/>
      <c r="M1463" s="14"/>
      <c r="N1463" s="13"/>
      <c r="O1463" s="108"/>
      <c r="P1463" s="108"/>
      <c r="Q1463" s="108"/>
      <c r="R1463" s="108"/>
      <c r="S1463" s="108"/>
      <c r="T1463" s="108"/>
      <c r="U1463" s="108"/>
      <c r="V1463" s="108"/>
      <c r="W1463" s="108"/>
      <c r="X1463" s="108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</row>
    <row r="1464" spans="1:49" ht="15.75" customHeight="1" x14ac:dyDescent="0.25">
      <c r="A1464" s="109"/>
      <c r="B1464" s="119"/>
      <c r="C1464" s="144"/>
      <c r="D1464" s="114"/>
      <c r="E1464" s="143"/>
      <c r="F1464" s="109"/>
      <c r="G1464" s="121"/>
      <c r="H1464" s="99"/>
      <c r="I1464" s="99" t="s">
        <v>20</v>
      </c>
      <c r="J1464" s="12"/>
      <c r="K1464" s="13"/>
      <c r="L1464" s="14"/>
      <c r="M1464" s="14"/>
      <c r="N1464" s="12"/>
      <c r="O1464" s="108"/>
      <c r="P1464" s="108"/>
      <c r="Q1464" s="108"/>
      <c r="R1464" s="108"/>
      <c r="S1464" s="108"/>
      <c r="T1464" s="108"/>
      <c r="U1464" s="108"/>
      <c r="V1464" s="108"/>
      <c r="W1464" s="108"/>
      <c r="X1464" s="108"/>
      <c r="AM1464" s="16"/>
      <c r="AN1464" s="16"/>
      <c r="AO1464" s="16"/>
      <c r="AP1464" s="16"/>
      <c r="AQ1464" s="16"/>
      <c r="AR1464" s="16"/>
      <c r="AS1464" s="16"/>
      <c r="AT1464" s="16"/>
      <c r="AU1464" s="16"/>
      <c r="AV1464" s="16"/>
      <c r="AW1464" s="16"/>
    </row>
    <row r="1465" spans="1:49" ht="15.75" customHeight="1" x14ac:dyDescent="0.25">
      <c r="A1465" s="109"/>
      <c r="B1465" s="119"/>
      <c r="C1465" s="144"/>
      <c r="D1465" s="115"/>
      <c r="E1465" s="143"/>
      <c r="F1465" s="109"/>
      <c r="G1465" s="121"/>
      <c r="H1465" s="99"/>
      <c r="I1465" s="99"/>
      <c r="J1465" s="12"/>
      <c r="K1465" s="12"/>
      <c r="L1465" s="15"/>
      <c r="M1465" s="14"/>
      <c r="N1465" s="12"/>
      <c r="O1465" s="108"/>
      <c r="P1465" s="108"/>
      <c r="Q1465" s="108"/>
      <c r="R1465" s="108"/>
      <c r="S1465" s="108"/>
      <c r="T1465" s="108"/>
      <c r="U1465" s="108"/>
      <c r="V1465" s="108"/>
      <c r="W1465" s="108"/>
      <c r="X1465" s="108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</row>
    <row r="1466" spans="1:49" ht="15.75" customHeight="1" x14ac:dyDescent="0.25">
      <c r="A1466" s="109" t="s">
        <v>1999</v>
      </c>
      <c r="B1466" s="110">
        <v>79700000</v>
      </c>
      <c r="C1466" s="113" t="s">
        <v>23</v>
      </c>
      <c r="D1466" s="113" t="s">
        <v>162</v>
      </c>
      <c r="E1466" s="116" t="s">
        <v>46</v>
      </c>
      <c r="F1466" s="109" t="s">
        <v>73</v>
      </c>
      <c r="G1466" s="121">
        <v>59375</v>
      </c>
      <c r="H1466" s="99" t="s">
        <v>62</v>
      </c>
      <c r="I1466" s="99" t="s">
        <v>8</v>
      </c>
      <c r="J1466" s="12"/>
      <c r="K1466" s="13"/>
      <c r="L1466" s="14"/>
      <c r="M1466" s="15"/>
      <c r="N1466" s="12"/>
      <c r="O1466" s="108">
        <f>SUM(L1466:L1468)</f>
        <v>9896</v>
      </c>
      <c r="P1466" s="108">
        <f>SUM(M1466:M1468)</f>
        <v>9896</v>
      </c>
      <c r="Q1466" s="108">
        <f>SUM(L1469:L1471)</f>
        <v>14844</v>
      </c>
      <c r="R1466" s="108">
        <f>SUM(M1469:M1471)</f>
        <v>14844</v>
      </c>
      <c r="S1466" s="108">
        <f>SUM(L1472:L1474)</f>
        <v>13944</v>
      </c>
      <c r="T1466" s="108">
        <f>SUM(M1472:M1474)</f>
        <v>14844</v>
      </c>
      <c r="U1466" s="108">
        <f>SUM(L1475:L1477)</f>
        <v>14844</v>
      </c>
      <c r="V1466" s="108">
        <f>SUM(M1475:M1477)</f>
        <v>14844</v>
      </c>
      <c r="W1466" s="108">
        <f t="shared" ref="W1466" si="84">O1466+Q1466+S1466+U1466</f>
        <v>53528</v>
      </c>
      <c r="X1466" s="108">
        <f>P1466+R1466+T1466+V1466</f>
        <v>54428</v>
      </c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</row>
    <row r="1467" spans="1:49" ht="15.75" customHeight="1" x14ac:dyDescent="0.25">
      <c r="A1467" s="109"/>
      <c r="B1467" s="111"/>
      <c r="C1467" s="114"/>
      <c r="D1467" s="114"/>
      <c r="E1467" s="117"/>
      <c r="F1467" s="109"/>
      <c r="G1467" s="121"/>
      <c r="H1467" s="99"/>
      <c r="I1467" s="99"/>
      <c r="J1467" s="12" t="s">
        <v>413</v>
      </c>
      <c r="K1467" s="13" t="s">
        <v>415</v>
      </c>
      <c r="L1467" s="14">
        <v>4948</v>
      </c>
      <c r="M1467" s="14">
        <v>4948</v>
      </c>
      <c r="N1467" s="12" t="s">
        <v>421</v>
      </c>
      <c r="O1467" s="108"/>
      <c r="P1467" s="108"/>
      <c r="Q1467" s="108"/>
      <c r="R1467" s="108"/>
      <c r="S1467" s="108"/>
      <c r="T1467" s="108"/>
      <c r="U1467" s="108"/>
      <c r="V1467" s="108"/>
      <c r="W1467" s="108"/>
      <c r="X1467" s="108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</row>
    <row r="1468" spans="1:49" ht="15.75" customHeight="1" x14ac:dyDescent="0.25">
      <c r="A1468" s="109"/>
      <c r="B1468" s="111"/>
      <c r="C1468" s="114"/>
      <c r="D1468" s="114"/>
      <c r="E1468" s="117"/>
      <c r="F1468" s="109"/>
      <c r="G1468" s="121"/>
      <c r="H1468" s="99"/>
      <c r="I1468" s="99"/>
      <c r="J1468" s="12" t="s">
        <v>210</v>
      </c>
      <c r="K1468" s="13" t="s">
        <v>131</v>
      </c>
      <c r="L1468" s="14">
        <v>4948</v>
      </c>
      <c r="M1468" s="14">
        <v>4948</v>
      </c>
      <c r="N1468" s="12" t="s">
        <v>254</v>
      </c>
      <c r="O1468" s="108"/>
      <c r="P1468" s="108"/>
      <c r="Q1468" s="108"/>
      <c r="R1468" s="108"/>
      <c r="S1468" s="108"/>
      <c r="T1468" s="108"/>
      <c r="U1468" s="108"/>
      <c r="V1468" s="108"/>
      <c r="W1468" s="108"/>
      <c r="X1468" s="108"/>
      <c r="AM1468" s="16"/>
      <c r="AN1468" s="16"/>
      <c r="AO1468" s="16"/>
      <c r="AP1468" s="16"/>
      <c r="AQ1468" s="16"/>
      <c r="AR1468" s="16"/>
      <c r="AS1468" s="16"/>
      <c r="AT1468" s="16"/>
      <c r="AU1468" s="16"/>
      <c r="AV1468" s="16"/>
      <c r="AW1468" s="16"/>
    </row>
    <row r="1469" spans="1:49" ht="15.75" customHeight="1" x14ac:dyDescent="0.25">
      <c r="A1469" s="109"/>
      <c r="B1469" s="111"/>
      <c r="C1469" s="114"/>
      <c r="D1469" s="114"/>
      <c r="E1469" s="117"/>
      <c r="F1469" s="109"/>
      <c r="G1469" s="121"/>
      <c r="H1469" s="99"/>
      <c r="I1469" s="99" t="s">
        <v>19</v>
      </c>
      <c r="J1469" s="12" t="s">
        <v>810</v>
      </c>
      <c r="K1469" s="13" t="s">
        <v>652</v>
      </c>
      <c r="L1469" s="14">
        <v>4948</v>
      </c>
      <c r="M1469" s="14">
        <v>4948</v>
      </c>
      <c r="N1469" s="12" t="s">
        <v>672</v>
      </c>
      <c r="O1469" s="108"/>
      <c r="P1469" s="108"/>
      <c r="Q1469" s="108"/>
      <c r="R1469" s="108"/>
      <c r="S1469" s="108"/>
      <c r="T1469" s="108"/>
      <c r="U1469" s="108"/>
      <c r="V1469" s="108"/>
      <c r="W1469" s="108"/>
      <c r="X1469" s="108"/>
      <c r="AM1469" s="16"/>
      <c r="AN1469" s="16"/>
      <c r="AO1469" s="16"/>
      <c r="AP1469" s="16"/>
      <c r="AQ1469" s="16"/>
      <c r="AR1469" s="16"/>
      <c r="AS1469" s="16"/>
      <c r="AT1469" s="16"/>
      <c r="AU1469" s="16"/>
      <c r="AV1469" s="16"/>
      <c r="AW1469" s="16"/>
    </row>
    <row r="1470" spans="1:49" ht="15.75" customHeight="1" x14ac:dyDescent="0.25">
      <c r="A1470" s="109"/>
      <c r="B1470" s="111"/>
      <c r="C1470" s="114"/>
      <c r="D1470" s="114"/>
      <c r="E1470" s="117"/>
      <c r="F1470" s="109"/>
      <c r="G1470" s="121"/>
      <c r="H1470" s="99"/>
      <c r="I1470" s="99"/>
      <c r="J1470" s="12" t="s">
        <v>514</v>
      </c>
      <c r="K1470" s="13" t="s">
        <v>457</v>
      </c>
      <c r="L1470" s="14">
        <v>4948</v>
      </c>
      <c r="M1470" s="14">
        <v>4948</v>
      </c>
      <c r="N1470" s="12" t="s">
        <v>469</v>
      </c>
      <c r="O1470" s="108"/>
      <c r="P1470" s="108"/>
      <c r="Q1470" s="108"/>
      <c r="R1470" s="108"/>
      <c r="S1470" s="108"/>
      <c r="T1470" s="108"/>
      <c r="U1470" s="108"/>
      <c r="V1470" s="108"/>
      <c r="W1470" s="108"/>
      <c r="X1470" s="108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</row>
    <row r="1471" spans="1:49" ht="15.75" customHeight="1" x14ac:dyDescent="0.25">
      <c r="A1471" s="109"/>
      <c r="B1471" s="111"/>
      <c r="C1471" s="114"/>
      <c r="D1471" s="114"/>
      <c r="E1471" s="117"/>
      <c r="F1471" s="109"/>
      <c r="G1471" s="121"/>
      <c r="H1471" s="99"/>
      <c r="I1471" s="99"/>
      <c r="J1471" s="12" t="s">
        <v>880</v>
      </c>
      <c r="K1471" s="13" t="s">
        <v>420</v>
      </c>
      <c r="L1471" s="14">
        <v>4948</v>
      </c>
      <c r="M1471" s="14">
        <v>4948</v>
      </c>
      <c r="N1471" s="12" t="s">
        <v>909</v>
      </c>
      <c r="O1471" s="108"/>
      <c r="P1471" s="108"/>
      <c r="Q1471" s="108"/>
      <c r="R1471" s="108"/>
      <c r="S1471" s="108"/>
      <c r="T1471" s="108"/>
      <c r="U1471" s="108"/>
      <c r="V1471" s="108"/>
      <c r="W1471" s="108"/>
      <c r="X1471" s="108"/>
      <c r="AM1471" s="16"/>
      <c r="AN1471" s="16"/>
      <c r="AO1471" s="16"/>
      <c r="AP1471" s="16"/>
      <c r="AQ1471" s="16"/>
      <c r="AR1471" s="16"/>
      <c r="AS1471" s="16"/>
      <c r="AT1471" s="16"/>
      <c r="AU1471" s="16"/>
      <c r="AV1471" s="16"/>
      <c r="AW1471" s="16"/>
    </row>
    <row r="1472" spans="1:49" ht="15.75" customHeight="1" x14ac:dyDescent="0.25">
      <c r="A1472" s="109"/>
      <c r="B1472" s="111"/>
      <c r="C1472" s="114"/>
      <c r="D1472" s="114"/>
      <c r="E1472" s="117"/>
      <c r="F1472" s="109"/>
      <c r="G1472" s="121"/>
      <c r="H1472" s="99"/>
      <c r="I1472" s="99" t="s">
        <v>10</v>
      </c>
      <c r="J1472" s="12" t="s">
        <v>1023</v>
      </c>
      <c r="K1472" s="13" t="s">
        <v>1000</v>
      </c>
      <c r="L1472" s="14">
        <v>4498</v>
      </c>
      <c r="M1472" s="14">
        <v>4948</v>
      </c>
      <c r="N1472" s="12" t="s">
        <v>1077</v>
      </c>
      <c r="O1472" s="108"/>
      <c r="P1472" s="108"/>
      <c r="Q1472" s="108"/>
      <c r="R1472" s="108"/>
      <c r="S1472" s="108"/>
      <c r="T1472" s="108"/>
      <c r="U1472" s="108"/>
      <c r="V1472" s="108"/>
      <c r="W1472" s="108"/>
      <c r="X1472" s="108"/>
      <c r="AM1472" s="16"/>
      <c r="AN1472" s="16"/>
      <c r="AO1472" s="16"/>
      <c r="AP1472" s="16"/>
      <c r="AQ1472" s="16"/>
      <c r="AR1472" s="16"/>
      <c r="AS1472" s="16"/>
      <c r="AT1472" s="16"/>
      <c r="AU1472" s="16"/>
      <c r="AV1472" s="16"/>
      <c r="AW1472" s="16"/>
    </row>
    <row r="1473" spans="1:49" ht="15.75" customHeight="1" x14ac:dyDescent="0.25">
      <c r="A1473" s="109"/>
      <c r="B1473" s="111"/>
      <c r="C1473" s="114"/>
      <c r="D1473" s="114"/>
      <c r="E1473" s="117"/>
      <c r="F1473" s="109"/>
      <c r="G1473" s="121"/>
      <c r="H1473" s="99"/>
      <c r="I1473" s="99"/>
      <c r="J1473" s="12" t="s">
        <v>1276</v>
      </c>
      <c r="K1473" s="13" t="s">
        <v>1277</v>
      </c>
      <c r="L1473" s="14">
        <v>4948</v>
      </c>
      <c r="M1473" s="14">
        <v>4948</v>
      </c>
      <c r="N1473" s="12" t="s">
        <v>1297</v>
      </c>
      <c r="O1473" s="108"/>
      <c r="P1473" s="108"/>
      <c r="Q1473" s="108"/>
      <c r="R1473" s="108"/>
      <c r="S1473" s="108"/>
      <c r="T1473" s="108"/>
      <c r="U1473" s="108"/>
      <c r="V1473" s="108"/>
      <c r="W1473" s="108"/>
      <c r="X1473" s="108"/>
      <c r="AM1473" s="16"/>
      <c r="AN1473" s="16"/>
      <c r="AO1473" s="16"/>
      <c r="AP1473" s="16"/>
      <c r="AQ1473" s="16"/>
      <c r="AR1473" s="16"/>
      <c r="AS1473" s="16"/>
      <c r="AT1473" s="16"/>
      <c r="AU1473" s="16"/>
      <c r="AV1473" s="16"/>
      <c r="AW1473" s="16"/>
    </row>
    <row r="1474" spans="1:49" ht="15.75" customHeight="1" x14ac:dyDescent="0.25">
      <c r="A1474" s="109"/>
      <c r="B1474" s="111"/>
      <c r="C1474" s="114"/>
      <c r="D1474" s="114"/>
      <c r="E1474" s="117"/>
      <c r="F1474" s="109"/>
      <c r="G1474" s="121"/>
      <c r="H1474" s="99"/>
      <c r="I1474" s="99"/>
      <c r="J1474" s="12" t="s">
        <v>1235</v>
      </c>
      <c r="K1474" s="13" t="s">
        <v>1195</v>
      </c>
      <c r="L1474" s="14">
        <v>4498</v>
      </c>
      <c r="M1474" s="14">
        <v>4948</v>
      </c>
      <c r="N1474" s="12" t="s">
        <v>1264</v>
      </c>
      <c r="O1474" s="108"/>
      <c r="P1474" s="108"/>
      <c r="Q1474" s="108"/>
      <c r="R1474" s="108"/>
      <c r="S1474" s="108"/>
      <c r="T1474" s="108"/>
      <c r="U1474" s="108"/>
      <c r="V1474" s="108"/>
      <c r="W1474" s="108"/>
      <c r="X1474" s="108"/>
      <c r="AM1474" s="16"/>
      <c r="AN1474" s="16"/>
      <c r="AO1474" s="16"/>
      <c r="AP1474" s="16"/>
      <c r="AQ1474" s="16"/>
      <c r="AR1474" s="16"/>
      <c r="AS1474" s="16"/>
      <c r="AT1474" s="16"/>
      <c r="AU1474" s="16"/>
      <c r="AV1474" s="16"/>
      <c r="AW1474" s="16"/>
    </row>
    <row r="1475" spans="1:49" ht="15.75" customHeight="1" x14ac:dyDescent="0.25">
      <c r="A1475" s="109"/>
      <c r="B1475" s="111"/>
      <c r="C1475" s="114"/>
      <c r="D1475" s="114"/>
      <c r="E1475" s="117"/>
      <c r="F1475" s="109"/>
      <c r="G1475" s="121"/>
      <c r="H1475" s="99"/>
      <c r="I1475" s="99" t="s">
        <v>20</v>
      </c>
      <c r="J1475" s="12" t="s">
        <v>1443</v>
      </c>
      <c r="K1475" s="13" t="s">
        <v>1428</v>
      </c>
      <c r="L1475" s="14">
        <v>4948</v>
      </c>
      <c r="M1475" s="15">
        <v>4948</v>
      </c>
      <c r="N1475" s="12" t="s">
        <v>1446</v>
      </c>
      <c r="O1475" s="108"/>
      <c r="P1475" s="108"/>
      <c r="Q1475" s="108"/>
      <c r="R1475" s="108"/>
      <c r="S1475" s="108"/>
      <c r="T1475" s="108"/>
      <c r="U1475" s="108"/>
      <c r="V1475" s="108"/>
      <c r="W1475" s="108"/>
      <c r="X1475" s="108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</row>
    <row r="1476" spans="1:49" ht="15.75" customHeight="1" x14ac:dyDescent="0.25">
      <c r="A1476" s="109"/>
      <c r="B1476" s="111"/>
      <c r="C1476" s="114"/>
      <c r="D1476" s="114"/>
      <c r="E1476" s="117"/>
      <c r="F1476" s="109"/>
      <c r="G1476" s="121"/>
      <c r="H1476" s="99"/>
      <c r="I1476" s="99"/>
      <c r="J1476" s="12" t="s">
        <v>1768</v>
      </c>
      <c r="K1476" s="13" t="s">
        <v>1755</v>
      </c>
      <c r="L1476" s="14">
        <v>4948</v>
      </c>
      <c r="M1476" s="15">
        <v>4948</v>
      </c>
      <c r="N1476" s="12" t="s">
        <v>1812</v>
      </c>
      <c r="O1476" s="108"/>
      <c r="P1476" s="108"/>
      <c r="Q1476" s="108"/>
      <c r="R1476" s="108"/>
      <c r="S1476" s="108"/>
      <c r="T1476" s="108"/>
      <c r="U1476" s="108"/>
      <c r="V1476" s="108"/>
      <c r="W1476" s="108"/>
      <c r="X1476" s="108"/>
      <c r="AM1476" s="16"/>
      <c r="AN1476" s="16"/>
      <c r="AO1476" s="16"/>
      <c r="AP1476" s="16"/>
      <c r="AQ1476" s="16"/>
      <c r="AR1476" s="16"/>
      <c r="AS1476" s="16"/>
      <c r="AT1476" s="16"/>
      <c r="AU1476" s="16"/>
      <c r="AV1476" s="16"/>
      <c r="AW1476" s="16"/>
    </row>
    <row r="1477" spans="1:49" ht="15.75" customHeight="1" x14ac:dyDescent="0.25">
      <c r="A1477" s="109"/>
      <c r="B1477" s="112"/>
      <c r="C1477" s="115"/>
      <c r="D1477" s="115"/>
      <c r="E1477" s="118"/>
      <c r="F1477" s="109"/>
      <c r="G1477" s="121"/>
      <c r="H1477" s="99"/>
      <c r="I1477" s="99"/>
      <c r="J1477" s="12" t="s">
        <v>1566</v>
      </c>
      <c r="K1477" s="12" t="s">
        <v>1567</v>
      </c>
      <c r="L1477" s="15">
        <v>4948</v>
      </c>
      <c r="M1477" s="15">
        <v>4948</v>
      </c>
      <c r="N1477" s="12" t="s">
        <v>1586</v>
      </c>
      <c r="O1477" s="108"/>
      <c r="P1477" s="108"/>
      <c r="Q1477" s="108"/>
      <c r="R1477" s="108"/>
      <c r="S1477" s="108"/>
      <c r="T1477" s="108"/>
      <c r="U1477" s="108"/>
      <c r="V1477" s="108"/>
      <c r="W1477" s="108"/>
      <c r="X1477" s="108"/>
      <c r="AM1477" s="16"/>
      <c r="AN1477" s="16"/>
      <c r="AO1477" s="16"/>
      <c r="AP1477" s="16"/>
      <c r="AQ1477" s="16"/>
      <c r="AR1477" s="16"/>
      <c r="AS1477" s="16"/>
      <c r="AT1477" s="16"/>
      <c r="AU1477" s="16"/>
      <c r="AV1477" s="16"/>
      <c r="AW1477" s="16"/>
    </row>
    <row r="1478" spans="1:49" ht="15.75" customHeight="1" x14ac:dyDescent="0.25">
      <c r="A1478" s="109" t="s">
        <v>1999</v>
      </c>
      <c r="B1478" s="119">
        <v>85100000</v>
      </c>
      <c r="C1478" s="144" t="s">
        <v>27</v>
      </c>
      <c r="D1478" s="113" t="s">
        <v>162</v>
      </c>
      <c r="E1478" s="143" t="s">
        <v>60</v>
      </c>
      <c r="F1478" s="109" t="s">
        <v>91</v>
      </c>
      <c r="G1478" s="121">
        <v>4966</v>
      </c>
      <c r="H1478" s="99" t="s">
        <v>75</v>
      </c>
      <c r="I1478" s="99" t="s">
        <v>8</v>
      </c>
      <c r="J1478" s="12"/>
      <c r="K1478" s="13"/>
      <c r="L1478" s="14"/>
      <c r="M1478" s="15"/>
      <c r="N1478" s="12"/>
      <c r="O1478" s="108">
        <f>SUM(L1478:L1480)</f>
        <v>0</v>
      </c>
      <c r="P1478" s="108">
        <f>SUM(M1478:M1480)</f>
        <v>0</v>
      </c>
      <c r="Q1478" s="108">
        <f>SUM(L1481:L1482)</f>
        <v>750</v>
      </c>
      <c r="R1478" s="108">
        <f>SUM(M1481:M1482)</f>
        <v>750</v>
      </c>
      <c r="S1478" s="108">
        <f>SUM(L1483:L1484)</f>
        <v>0</v>
      </c>
      <c r="T1478" s="108">
        <f>SUM(M1483:M1484)</f>
        <v>0</v>
      </c>
      <c r="U1478" s="108">
        <f>SUM(L1485:L1488)</f>
        <v>750</v>
      </c>
      <c r="V1478" s="108">
        <f>SUM(M1485:M1488)</f>
        <v>750</v>
      </c>
      <c r="W1478" s="108">
        <f t="shared" ref="W1478" si="85">O1478+Q1478+S1478+U1478</f>
        <v>1500</v>
      </c>
      <c r="X1478" s="108">
        <f t="shared" ref="X1478" si="86">P1478+R1478+T1478+V1478</f>
        <v>1500</v>
      </c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</row>
    <row r="1479" spans="1:49" ht="15.75" customHeight="1" x14ac:dyDescent="0.25">
      <c r="A1479" s="109"/>
      <c r="B1479" s="119"/>
      <c r="C1479" s="144"/>
      <c r="D1479" s="114"/>
      <c r="E1479" s="143"/>
      <c r="F1479" s="109"/>
      <c r="G1479" s="121"/>
      <c r="H1479" s="99"/>
      <c r="I1479" s="99"/>
      <c r="J1479" s="12"/>
      <c r="K1479" s="13"/>
      <c r="L1479" s="14"/>
      <c r="M1479" s="15"/>
      <c r="N1479" s="12"/>
      <c r="O1479" s="108"/>
      <c r="P1479" s="108"/>
      <c r="Q1479" s="108"/>
      <c r="R1479" s="108"/>
      <c r="S1479" s="108"/>
      <c r="T1479" s="108"/>
      <c r="U1479" s="108"/>
      <c r="V1479" s="108"/>
      <c r="W1479" s="108"/>
      <c r="X1479" s="108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</row>
    <row r="1480" spans="1:49" ht="15.75" customHeight="1" x14ac:dyDescent="0.25">
      <c r="A1480" s="109"/>
      <c r="B1480" s="119"/>
      <c r="C1480" s="144"/>
      <c r="D1480" s="114"/>
      <c r="E1480" s="143"/>
      <c r="F1480" s="109"/>
      <c r="G1480" s="121"/>
      <c r="H1480" s="99"/>
      <c r="I1480" s="99"/>
      <c r="J1480" s="12"/>
      <c r="K1480" s="13"/>
      <c r="L1480" s="14"/>
      <c r="M1480" s="15"/>
      <c r="N1480" s="12"/>
      <c r="O1480" s="108"/>
      <c r="P1480" s="108"/>
      <c r="Q1480" s="108"/>
      <c r="R1480" s="108"/>
      <c r="S1480" s="108"/>
      <c r="T1480" s="108"/>
      <c r="U1480" s="108"/>
      <c r="V1480" s="108"/>
      <c r="W1480" s="108"/>
      <c r="X1480" s="108"/>
      <c r="AM1480" s="16"/>
      <c r="AN1480" s="16"/>
      <c r="AO1480" s="16"/>
      <c r="AP1480" s="16"/>
      <c r="AQ1480" s="16"/>
      <c r="AR1480" s="16"/>
      <c r="AS1480" s="16"/>
      <c r="AT1480" s="16"/>
      <c r="AU1480" s="16"/>
      <c r="AV1480" s="16"/>
      <c r="AW1480" s="16"/>
    </row>
    <row r="1481" spans="1:49" ht="15.75" customHeight="1" x14ac:dyDescent="0.25">
      <c r="A1481" s="109"/>
      <c r="B1481" s="119"/>
      <c r="C1481" s="144"/>
      <c r="D1481" s="114"/>
      <c r="E1481" s="143"/>
      <c r="F1481" s="109"/>
      <c r="G1481" s="121"/>
      <c r="H1481" s="99"/>
      <c r="I1481" s="99" t="s">
        <v>19</v>
      </c>
      <c r="J1481" s="12" t="s">
        <v>405</v>
      </c>
      <c r="K1481" s="13" t="s">
        <v>610</v>
      </c>
      <c r="L1481" s="14">
        <v>500</v>
      </c>
      <c r="M1481" s="14">
        <v>500</v>
      </c>
      <c r="N1481" s="12" t="s">
        <v>700</v>
      </c>
      <c r="O1481" s="108"/>
      <c r="P1481" s="108"/>
      <c r="Q1481" s="108"/>
      <c r="R1481" s="108"/>
      <c r="S1481" s="108"/>
      <c r="T1481" s="108"/>
      <c r="U1481" s="108"/>
      <c r="V1481" s="108"/>
      <c r="W1481" s="108"/>
      <c r="X1481" s="108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</row>
    <row r="1482" spans="1:49" ht="15.75" customHeight="1" x14ac:dyDescent="0.25">
      <c r="A1482" s="109"/>
      <c r="B1482" s="119"/>
      <c r="C1482" s="144"/>
      <c r="D1482" s="114"/>
      <c r="E1482" s="143"/>
      <c r="F1482" s="109"/>
      <c r="G1482" s="121"/>
      <c r="H1482" s="99"/>
      <c r="I1482" s="99"/>
      <c r="J1482" s="12" t="s">
        <v>856</v>
      </c>
      <c r="K1482" s="13" t="s">
        <v>238</v>
      </c>
      <c r="L1482" s="14">
        <v>250</v>
      </c>
      <c r="M1482" s="14">
        <v>250</v>
      </c>
      <c r="N1482" s="12" t="s">
        <v>878</v>
      </c>
      <c r="O1482" s="108"/>
      <c r="P1482" s="108"/>
      <c r="Q1482" s="108"/>
      <c r="R1482" s="108"/>
      <c r="S1482" s="108"/>
      <c r="T1482" s="108"/>
      <c r="U1482" s="108"/>
      <c r="V1482" s="108"/>
      <c r="W1482" s="108"/>
      <c r="X1482" s="108"/>
      <c r="AM1482" s="16"/>
      <c r="AN1482" s="16"/>
      <c r="AO1482" s="16"/>
      <c r="AP1482" s="16"/>
      <c r="AQ1482" s="16"/>
      <c r="AR1482" s="16"/>
      <c r="AS1482" s="16"/>
      <c r="AT1482" s="16"/>
      <c r="AU1482" s="16"/>
      <c r="AV1482" s="16"/>
      <c r="AW1482" s="16"/>
    </row>
    <row r="1483" spans="1:49" ht="15.75" customHeight="1" x14ac:dyDescent="0.25">
      <c r="A1483" s="109"/>
      <c r="B1483" s="119"/>
      <c r="C1483" s="144"/>
      <c r="D1483" s="114"/>
      <c r="E1483" s="143"/>
      <c r="F1483" s="109"/>
      <c r="G1483" s="121"/>
      <c r="H1483" s="99"/>
      <c r="I1483" s="99" t="s">
        <v>10</v>
      </c>
      <c r="J1483" s="12"/>
      <c r="K1483" s="13"/>
      <c r="L1483" s="14"/>
      <c r="M1483" s="15"/>
      <c r="N1483" s="12"/>
      <c r="O1483" s="108"/>
      <c r="P1483" s="108"/>
      <c r="Q1483" s="108"/>
      <c r="R1483" s="108"/>
      <c r="S1483" s="108"/>
      <c r="T1483" s="108"/>
      <c r="U1483" s="108"/>
      <c r="V1483" s="108"/>
      <c r="W1483" s="108"/>
      <c r="X1483" s="108"/>
      <c r="AM1483" s="16"/>
      <c r="AN1483" s="16"/>
      <c r="AO1483" s="16"/>
      <c r="AP1483" s="16"/>
      <c r="AQ1483" s="16"/>
      <c r="AR1483" s="16"/>
      <c r="AS1483" s="16"/>
      <c r="AT1483" s="16"/>
      <c r="AU1483" s="16"/>
      <c r="AV1483" s="16"/>
      <c r="AW1483" s="16"/>
    </row>
    <row r="1484" spans="1:49" ht="15.75" customHeight="1" x14ac:dyDescent="0.25">
      <c r="A1484" s="109"/>
      <c r="B1484" s="119"/>
      <c r="C1484" s="144"/>
      <c r="D1484" s="114"/>
      <c r="E1484" s="143"/>
      <c r="F1484" s="109"/>
      <c r="G1484" s="121"/>
      <c r="H1484" s="99"/>
      <c r="I1484" s="99"/>
      <c r="J1484" s="12"/>
      <c r="K1484" s="13"/>
      <c r="L1484" s="14"/>
      <c r="M1484" s="14"/>
      <c r="N1484" s="12"/>
      <c r="O1484" s="108"/>
      <c r="P1484" s="108"/>
      <c r="Q1484" s="108"/>
      <c r="R1484" s="108"/>
      <c r="S1484" s="108"/>
      <c r="T1484" s="108"/>
      <c r="U1484" s="108"/>
      <c r="V1484" s="108"/>
      <c r="W1484" s="108"/>
      <c r="X1484" s="108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  <c r="AW1484" s="16"/>
    </row>
    <row r="1485" spans="1:49" ht="15.75" customHeight="1" x14ac:dyDescent="0.25">
      <c r="A1485" s="109"/>
      <c r="B1485" s="119"/>
      <c r="C1485" s="144"/>
      <c r="D1485" s="114"/>
      <c r="E1485" s="143"/>
      <c r="F1485" s="109"/>
      <c r="G1485" s="121"/>
      <c r="H1485" s="99"/>
      <c r="I1485" s="99" t="s">
        <v>20</v>
      </c>
      <c r="J1485" s="12" t="s">
        <v>405</v>
      </c>
      <c r="K1485" s="13" t="s">
        <v>1450</v>
      </c>
      <c r="L1485" s="14">
        <v>375</v>
      </c>
      <c r="M1485" s="15">
        <v>375</v>
      </c>
      <c r="N1485" s="12" t="s">
        <v>1482</v>
      </c>
      <c r="O1485" s="108"/>
      <c r="P1485" s="108"/>
      <c r="Q1485" s="108"/>
      <c r="R1485" s="108"/>
      <c r="S1485" s="108"/>
      <c r="T1485" s="108"/>
      <c r="U1485" s="108"/>
      <c r="V1485" s="108"/>
      <c r="W1485" s="108"/>
      <c r="X1485" s="108"/>
      <c r="AM1485" s="16"/>
      <c r="AN1485" s="16"/>
      <c r="AO1485" s="16"/>
      <c r="AP1485" s="16"/>
      <c r="AQ1485" s="16"/>
      <c r="AR1485" s="16"/>
      <c r="AS1485" s="16"/>
      <c r="AT1485" s="16"/>
      <c r="AU1485" s="16"/>
      <c r="AV1485" s="16"/>
      <c r="AW1485" s="16"/>
    </row>
    <row r="1486" spans="1:49" ht="15.75" customHeight="1" x14ac:dyDescent="0.25">
      <c r="A1486" s="109"/>
      <c r="B1486" s="119"/>
      <c r="C1486" s="144"/>
      <c r="D1486" s="114"/>
      <c r="E1486" s="143"/>
      <c r="F1486" s="109"/>
      <c r="G1486" s="121"/>
      <c r="H1486" s="99"/>
      <c r="I1486" s="99"/>
      <c r="J1486" s="12" t="s">
        <v>405</v>
      </c>
      <c r="K1486" s="13" t="s">
        <v>1693</v>
      </c>
      <c r="L1486" s="14">
        <v>125</v>
      </c>
      <c r="M1486" s="15">
        <v>125</v>
      </c>
      <c r="N1486" s="12" t="s">
        <v>1798</v>
      </c>
      <c r="O1486" s="108"/>
      <c r="P1486" s="108"/>
      <c r="Q1486" s="108"/>
      <c r="R1486" s="108"/>
      <c r="S1486" s="108"/>
      <c r="T1486" s="108"/>
      <c r="U1486" s="108"/>
      <c r="V1486" s="108"/>
      <c r="W1486" s="108"/>
      <c r="X1486" s="108"/>
      <c r="AM1486" s="16"/>
      <c r="AN1486" s="16"/>
      <c r="AO1486" s="16"/>
      <c r="AP1486" s="16"/>
      <c r="AQ1486" s="16"/>
      <c r="AR1486" s="16"/>
      <c r="AS1486" s="16"/>
      <c r="AT1486" s="16"/>
      <c r="AU1486" s="16"/>
      <c r="AV1486" s="16"/>
      <c r="AW1486" s="16"/>
    </row>
    <row r="1487" spans="1:49" ht="15.75" customHeight="1" x14ac:dyDescent="0.25">
      <c r="A1487" s="109"/>
      <c r="B1487" s="119"/>
      <c r="C1487" s="144"/>
      <c r="D1487" s="114"/>
      <c r="E1487" s="143"/>
      <c r="F1487" s="109"/>
      <c r="G1487" s="121"/>
      <c r="H1487" s="99"/>
      <c r="I1487" s="99"/>
      <c r="J1487" s="12" t="s">
        <v>405</v>
      </c>
      <c r="K1487" s="13" t="s">
        <v>43</v>
      </c>
      <c r="L1487" s="14">
        <v>125</v>
      </c>
      <c r="M1487" s="15">
        <v>125</v>
      </c>
      <c r="N1487" s="12" t="s">
        <v>1934</v>
      </c>
      <c r="O1487" s="108"/>
      <c r="P1487" s="108"/>
      <c r="Q1487" s="108"/>
      <c r="R1487" s="108"/>
      <c r="S1487" s="108"/>
      <c r="T1487" s="108"/>
      <c r="U1487" s="108"/>
      <c r="V1487" s="108"/>
      <c r="W1487" s="108"/>
      <c r="X1487" s="108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</row>
    <row r="1488" spans="1:49" ht="15.75" customHeight="1" x14ac:dyDescent="0.25">
      <c r="A1488" s="109"/>
      <c r="B1488" s="119"/>
      <c r="C1488" s="144"/>
      <c r="D1488" s="115"/>
      <c r="E1488" s="143"/>
      <c r="F1488" s="109"/>
      <c r="G1488" s="121"/>
      <c r="H1488" s="99"/>
      <c r="I1488" s="99"/>
      <c r="J1488" s="12" t="s">
        <v>405</v>
      </c>
      <c r="K1488" s="12" t="s">
        <v>1541</v>
      </c>
      <c r="L1488" s="15">
        <v>125</v>
      </c>
      <c r="M1488" s="15">
        <v>125</v>
      </c>
      <c r="N1488" s="12" t="s">
        <v>1567</v>
      </c>
      <c r="O1488" s="108"/>
      <c r="P1488" s="108"/>
      <c r="Q1488" s="108"/>
      <c r="R1488" s="108"/>
      <c r="S1488" s="108"/>
      <c r="T1488" s="108"/>
      <c r="U1488" s="108"/>
      <c r="V1488" s="108"/>
      <c r="W1488" s="108"/>
      <c r="X1488" s="108"/>
      <c r="AM1488" s="16"/>
      <c r="AN1488" s="16"/>
      <c r="AO1488" s="16"/>
      <c r="AP1488" s="16"/>
      <c r="AQ1488" s="16"/>
      <c r="AR1488" s="16"/>
      <c r="AS1488" s="16"/>
      <c r="AT1488" s="16"/>
      <c r="AU1488" s="16"/>
      <c r="AV1488" s="16"/>
      <c r="AW1488" s="16"/>
    </row>
    <row r="1489" spans="1:49" ht="15.75" customHeight="1" x14ac:dyDescent="0.25">
      <c r="A1489" s="109" t="s">
        <v>1999</v>
      </c>
      <c r="B1489" s="119">
        <v>85100000</v>
      </c>
      <c r="C1489" s="144" t="s">
        <v>279</v>
      </c>
      <c r="D1489" s="113" t="s">
        <v>162</v>
      </c>
      <c r="E1489" s="143" t="s">
        <v>47</v>
      </c>
      <c r="F1489" s="109" t="s">
        <v>72</v>
      </c>
      <c r="G1489" s="121">
        <v>10350</v>
      </c>
      <c r="H1489" s="99" t="s">
        <v>65</v>
      </c>
      <c r="I1489" s="99" t="s">
        <v>8</v>
      </c>
      <c r="J1489" s="12"/>
      <c r="K1489" s="13"/>
      <c r="L1489" s="14"/>
      <c r="M1489" s="15"/>
      <c r="N1489" s="12"/>
      <c r="O1489" s="108">
        <f>SUM(L1489:L1490)</f>
        <v>0</v>
      </c>
      <c r="P1489" s="108">
        <f>SUM(M1489:M1490)</f>
        <v>0</v>
      </c>
      <c r="Q1489" s="108">
        <f>SUM(L1491:L1492)</f>
        <v>700</v>
      </c>
      <c r="R1489" s="108">
        <f>SUM(M1491:M1492)</f>
        <v>700</v>
      </c>
      <c r="S1489" s="108">
        <f>SUM(L1493:L1495)</f>
        <v>1610</v>
      </c>
      <c r="T1489" s="108">
        <f>SUM(M1493:M1495)</f>
        <v>1610</v>
      </c>
      <c r="U1489" s="108">
        <f>SUM(L1496:L1497)</f>
        <v>690</v>
      </c>
      <c r="V1489" s="108">
        <f>SUM(M1496:M1497)</f>
        <v>690</v>
      </c>
      <c r="W1489" s="108">
        <f t="shared" ref="W1489" si="87">O1489+Q1489+S1489+U1489</f>
        <v>3000</v>
      </c>
      <c r="X1489" s="108">
        <f t="shared" ref="X1489" si="88">P1489+R1489+T1489+V1489</f>
        <v>3000</v>
      </c>
      <c r="AM1489" s="16"/>
      <c r="AN1489" s="16"/>
      <c r="AO1489" s="16"/>
      <c r="AP1489" s="16"/>
      <c r="AQ1489" s="16"/>
      <c r="AR1489" s="16"/>
      <c r="AS1489" s="16"/>
      <c r="AT1489" s="16"/>
      <c r="AU1489" s="16"/>
      <c r="AV1489" s="16"/>
      <c r="AW1489" s="16"/>
    </row>
    <row r="1490" spans="1:49" ht="15.75" customHeight="1" x14ac:dyDescent="0.25">
      <c r="A1490" s="109"/>
      <c r="B1490" s="119"/>
      <c r="C1490" s="144"/>
      <c r="D1490" s="114"/>
      <c r="E1490" s="143"/>
      <c r="F1490" s="109"/>
      <c r="G1490" s="121"/>
      <c r="H1490" s="99"/>
      <c r="I1490" s="99"/>
      <c r="J1490" s="12"/>
      <c r="K1490" s="13"/>
      <c r="L1490" s="14"/>
      <c r="M1490" s="14"/>
      <c r="N1490" s="13"/>
      <c r="O1490" s="108"/>
      <c r="P1490" s="108"/>
      <c r="Q1490" s="108"/>
      <c r="R1490" s="108"/>
      <c r="S1490" s="108"/>
      <c r="T1490" s="108"/>
      <c r="U1490" s="108"/>
      <c r="V1490" s="108"/>
      <c r="W1490" s="108"/>
      <c r="X1490" s="108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  <c r="AW1490" s="16"/>
    </row>
    <row r="1491" spans="1:49" ht="15.75" customHeight="1" x14ac:dyDescent="0.25">
      <c r="A1491" s="109"/>
      <c r="B1491" s="119"/>
      <c r="C1491" s="144"/>
      <c r="D1491" s="114"/>
      <c r="E1491" s="143"/>
      <c r="F1491" s="109"/>
      <c r="G1491" s="121"/>
      <c r="H1491" s="99"/>
      <c r="I1491" s="99" t="s">
        <v>19</v>
      </c>
      <c r="J1491" s="12"/>
      <c r="K1491" s="13"/>
      <c r="L1491" s="14"/>
      <c r="M1491" s="14"/>
      <c r="N1491" s="12"/>
      <c r="O1491" s="108"/>
      <c r="P1491" s="108"/>
      <c r="Q1491" s="108"/>
      <c r="R1491" s="108"/>
      <c r="S1491" s="108"/>
      <c r="T1491" s="108"/>
      <c r="U1491" s="108"/>
      <c r="V1491" s="108"/>
      <c r="W1491" s="108"/>
      <c r="X1491" s="108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</row>
    <row r="1492" spans="1:49" ht="15.75" customHeight="1" x14ac:dyDescent="0.25">
      <c r="A1492" s="109"/>
      <c r="B1492" s="119"/>
      <c r="C1492" s="144"/>
      <c r="D1492" s="114"/>
      <c r="E1492" s="143"/>
      <c r="F1492" s="109"/>
      <c r="G1492" s="121"/>
      <c r="H1492" s="99"/>
      <c r="I1492" s="99"/>
      <c r="J1492" s="12" t="s">
        <v>405</v>
      </c>
      <c r="K1492" s="13" t="s">
        <v>874</v>
      </c>
      <c r="L1492" s="14">
        <v>700</v>
      </c>
      <c r="M1492" s="14">
        <v>700</v>
      </c>
      <c r="N1492" s="12" t="s">
        <v>935</v>
      </c>
      <c r="O1492" s="108"/>
      <c r="P1492" s="108"/>
      <c r="Q1492" s="108"/>
      <c r="R1492" s="108"/>
      <c r="S1492" s="108"/>
      <c r="T1492" s="108"/>
      <c r="U1492" s="108"/>
      <c r="V1492" s="108"/>
      <c r="W1492" s="108"/>
      <c r="X1492" s="108"/>
      <c r="AM1492" s="16"/>
      <c r="AN1492" s="16"/>
      <c r="AO1492" s="16"/>
      <c r="AP1492" s="16"/>
      <c r="AQ1492" s="16"/>
      <c r="AR1492" s="16"/>
      <c r="AS1492" s="16"/>
      <c r="AT1492" s="16"/>
      <c r="AU1492" s="16"/>
      <c r="AV1492" s="16"/>
      <c r="AW1492" s="16"/>
    </row>
    <row r="1493" spans="1:49" ht="15.75" customHeight="1" x14ac:dyDescent="0.25">
      <c r="A1493" s="109"/>
      <c r="B1493" s="119"/>
      <c r="C1493" s="144"/>
      <c r="D1493" s="114"/>
      <c r="E1493" s="143"/>
      <c r="F1493" s="109"/>
      <c r="G1493" s="121"/>
      <c r="H1493" s="99"/>
      <c r="I1493" s="99" t="s">
        <v>10</v>
      </c>
      <c r="J1493" s="12" t="s">
        <v>405</v>
      </c>
      <c r="K1493" s="13" t="s">
        <v>1057</v>
      </c>
      <c r="L1493" s="14">
        <v>350</v>
      </c>
      <c r="M1493" s="14">
        <v>350</v>
      </c>
      <c r="N1493" s="12" t="s">
        <v>1128</v>
      </c>
      <c r="O1493" s="108"/>
      <c r="P1493" s="108"/>
      <c r="Q1493" s="108"/>
      <c r="R1493" s="108"/>
      <c r="S1493" s="108"/>
      <c r="T1493" s="108"/>
      <c r="U1493" s="108"/>
      <c r="V1493" s="108"/>
      <c r="W1493" s="108"/>
      <c r="X1493" s="108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</row>
    <row r="1494" spans="1:49" ht="15.75" customHeight="1" x14ac:dyDescent="0.25">
      <c r="A1494" s="109"/>
      <c r="B1494" s="119"/>
      <c r="C1494" s="144"/>
      <c r="D1494" s="114"/>
      <c r="E1494" s="143"/>
      <c r="F1494" s="109"/>
      <c r="G1494" s="121"/>
      <c r="H1494" s="99"/>
      <c r="I1494" s="99"/>
      <c r="J1494" s="12" t="s">
        <v>1177</v>
      </c>
      <c r="K1494" s="13" t="s">
        <v>1292</v>
      </c>
      <c r="L1494" s="14">
        <v>930</v>
      </c>
      <c r="M1494" s="14">
        <v>930</v>
      </c>
      <c r="N1494" s="12" t="s">
        <v>1338</v>
      </c>
      <c r="O1494" s="108"/>
      <c r="P1494" s="108"/>
      <c r="Q1494" s="108"/>
      <c r="R1494" s="108"/>
      <c r="S1494" s="108"/>
      <c r="T1494" s="108"/>
      <c r="U1494" s="108"/>
      <c r="V1494" s="108"/>
      <c r="W1494" s="108"/>
      <c r="X1494" s="108"/>
      <c r="AM1494" s="16"/>
      <c r="AN1494" s="16"/>
      <c r="AO1494" s="16"/>
      <c r="AP1494" s="16"/>
      <c r="AQ1494" s="16"/>
      <c r="AR1494" s="16"/>
      <c r="AS1494" s="16"/>
      <c r="AT1494" s="16"/>
      <c r="AU1494" s="16"/>
      <c r="AV1494" s="16"/>
      <c r="AW1494" s="16"/>
    </row>
    <row r="1495" spans="1:49" ht="15.75" customHeight="1" x14ac:dyDescent="0.25">
      <c r="A1495" s="109"/>
      <c r="B1495" s="119"/>
      <c r="C1495" s="144"/>
      <c r="D1495" s="114"/>
      <c r="E1495" s="143"/>
      <c r="F1495" s="109"/>
      <c r="G1495" s="121"/>
      <c r="H1495" s="99"/>
      <c r="I1495" s="99"/>
      <c r="J1495" s="12" t="s">
        <v>1177</v>
      </c>
      <c r="K1495" s="13" t="s">
        <v>1228</v>
      </c>
      <c r="L1495" s="14">
        <v>330</v>
      </c>
      <c r="M1495" s="14">
        <v>330</v>
      </c>
      <c r="N1495" s="12" t="s">
        <v>1257</v>
      </c>
      <c r="O1495" s="108"/>
      <c r="P1495" s="108"/>
      <c r="Q1495" s="108"/>
      <c r="R1495" s="108"/>
      <c r="S1495" s="108"/>
      <c r="T1495" s="108"/>
      <c r="U1495" s="108"/>
      <c r="V1495" s="108"/>
      <c r="W1495" s="108"/>
      <c r="X1495" s="108"/>
      <c r="AM1495" s="16"/>
      <c r="AN1495" s="16"/>
      <c r="AO1495" s="16"/>
      <c r="AP1495" s="16"/>
      <c r="AQ1495" s="16"/>
      <c r="AR1495" s="16"/>
      <c r="AS1495" s="16"/>
      <c r="AT1495" s="16"/>
      <c r="AU1495" s="16"/>
      <c r="AV1495" s="16"/>
      <c r="AW1495" s="16"/>
    </row>
    <row r="1496" spans="1:49" ht="15.75" customHeight="1" x14ac:dyDescent="0.25">
      <c r="A1496" s="109"/>
      <c r="B1496" s="119"/>
      <c r="C1496" s="144"/>
      <c r="D1496" s="114"/>
      <c r="E1496" s="143"/>
      <c r="F1496" s="109"/>
      <c r="G1496" s="121"/>
      <c r="H1496" s="99"/>
      <c r="I1496" s="99" t="s">
        <v>20</v>
      </c>
      <c r="J1496" s="12" t="s">
        <v>405</v>
      </c>
      <c r="K1496" s="13" t="s">
        <v>1595</v>
      </c>
      <c r="L1496" s="14">
        <v>690</v>
      </c>
      <c r="M1496" s="15">
        <v>690</v>
      </c>
      <c r="N1496" s="12" t="s">
        <v>1655</v>
      </c>
      <c r="O1496" s="108"/>
      <c r="P1496" s="108"/>
      <c r="Q1496" s="108"/>
      <c r="R1496" s="108"/>
      <c r="S1496" s="108"/>
      <c r="T1496" s="108"/>
      <c r="U1496" s="108"/>
      <c r="V1496" s="108"/>
      <c r="W1496" s="108"/>
      <c r="X1496" s="108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  <c r="AW1496" s="16"/>
    </row>
    <row r="1497" spans="1:49" ht="15.75" customHeight="1" x14ac:dyDescent="0.25">
      <c r="A1497" s="109"/>
      <c r="B1497" s="119"/>
      <c r="C1497" s="144"/>
      <c r="D1497" s="115"/>
      <c r="E1497" s="143"/>
      <c r="F1497" s="109"/>
      <c r="G1497" s="121"/>
      <c r="H1497" s="99"/>
      <c r="I1497" s="99"/>
      <c r="J1497" s="12"/>
      <c r="K1497" s="12"/>
      <c r="L1497" s="15"/>
      <c r="M1497" s="15"/>
      <c r="N1497" s="12"/>
      <c r="O1497" s="108"/>
      <c r="P1497" s="108"/>
      <c r="Q1497" s="108"/>
      <c r="R1497" s="108"/>
      <c r="S1497" s="108"/>
      <c r="T1497" s="108"/>
      <c r="U1497" s="108"/>
      <c r="V1497" s="108"/>
      <c r="W1497" s="108"/>
      <c r="X1497" s="108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</row>
    <row r="1498" spans="1:49" ht="15.75" customHeight="1" x14ac:dyDescent="0.25">
      <c r="A1498" s="109" t="s">
        <v>1999</v>
      </c>
      <c r="B1498" s="119">
        <v>85100000</v>
      </c>
      <c r="C1498" s="144" t="s">
        <v>280</v>
      </c>
      <c r="D1498" s="113" t="s">
        <v>162</v>
      </c>
      <c r="E1498" s="143" t="s">
        <v>61</v>
      </c>
      <c r="F1498" s="109" t="s">
        <v>92</v>
      </c>
      <c r="G1498" s="121">
        <v>2904</v>
      </c>
      <c r="H1498" s="99" t="s">
        <v>55</v>
      </c>
      <c r="I1498" s="99" t="s">
        <v>8</v>
      </c>
      <c r="J1498" s="12"/>
      <c r="K1498" s="13"/>
      <c r="L1498" s="14"/>
      <c r="M1498" s="15"/>
      <c r="N1498" s="12"/>
      <c r="O1498" s="108">
        <f>SUM(L1498:L1499)</f>
        <v>0</v>
      </c>
      <c r="P1498" s="108">
        <f>SUM(M1498:M1499)</f>
        <v>0</v>
      </c>
      <c r="Q1498" s="108">
        <f>SUM(L1500:L1501)</f>
        <v>0</v>
      </c>
      <c r="R1498" s="108">
        <f>SUM(M1500:M1501)</f>
        <v>0</v>
      </c>
      <c r="S1498" s="108">
        <f>SUM(L1502:L1503)</f>
        <v>0</v>
      </c>
      <c r="T1498" s="108">
        <f>SUM(M1502:M1503)</f>
        <v>0</v>
      </c>
      <c r="U1498" s="108">
        <f>SUM(L1504:L1505)</f>
        <v>0</v>
      </c>
      <c r="V1498" s="108">
        <f>SUM(M1504:M1505)</f>
        <v>0</v>
      </c>
      <c r="W1498" s="108">
        <f t="shared" ref="W1498" si="89">O1498+Q1498+S1498+U1498</f>
        <v>0</v>
      </c>
      <c r="X1498" s="108">
        <f t="shared" ref="X1498" si="90">P1498+R1498+T1498+V1498</f>
        <v>0</v>
      </c>
      <c r="AM1498" s="16"/>
      <c r="AN1498" s="16"/>
      <c r="AO1498" s="16"/>
      <c r="AP1498" s="16"/>
      <c r="AQ1498" s="16"/>
      <c r="AR1498" s="16"/>
      <c r="AS1498" s="16"/>
      <c r="AT1498" s="16"/>
      <c r="AU1498" s="16"/>
      <c r="AV1498" s="16"/>
      <c r="AW1498" s="16"/>
    </row>
    <row r="1499" spans="1:49" ht="15.75" customHeight="1" x14ac:dyDescent="0.25">
      <c r="A1499" s="109"/>
      <c r="B1499" s="119"/>
      <c r="C1499" s="144"/>
      <c r="D1499" s="114"/>
      <c r="E1499" s="143"/>
      <c r="F1499" s="109"/>
      <c r="G1499" s="121"/>
      <c r="H1499" s="99"/>
      <c r="I1499" s="99"/>
      <c r="J1499" s="12"/>
      <c r="K1499" s="13"/>
      <c r="L1499" s="14"/>
      <c r="M1499" s="14"/>
      <c r="N1499" s="13"/>
      <c r="O1499" s="108"/>
      <c r="P1499" s="108"/>
      <c r="Q1499" s="108"/>
      <c r="R1499" s="108"/>
      <c r="S1499" s="108"/>
      <c r="T1499" s="108"/>
      <c r="U1499" s="108"/>
      <c r="V1499" s="108"/>
      <c r="W1499" s="108"/>
      <c r="X1499" s="108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  <c r="AW1499" s="16"/>
    </row>
    <row r="1500" spans="1:49" ht="15.75" customHeight="1" x14ac:dyDescent="0.25">
      <c r="A1500" s="109"/>
      <c r="B1500" s="119"/>
      <c r="C1500" s="144"/>
      <c r="D1500" s="114"/>
      <c r="E1500" s="143"/>
      <c r="F1500" s="109"/>
      <c r="G1500" s="121"/>
      <c r="H1500" s="99"/>
      <c r="I1500" s="99" t="s">
        <v>19</v>
      </c>
      <c r="J1500" s="12"/>
      <c r="K1500" s="13"/>
      <c r="L1500" s="14"/>
      <c r="M1500" s="14"/>
      <c r="N1500" s="12"/>
      <c r="O1500" s="108"/>
      <c r="P1500" s="108"/>
      <c r="Q1500" s="108"/>
      <c r="R1500" s="108"/>
      <c r="S1500" s="108"/>
      <c r="T1500" s="108"/>
      <c r="U1500" s="108"/>
      <c r="V1500" s="108"/>
      <c r="W1500" s="108"/>
      <c r="X1500" s="108"/>
      <c r="AM1500" s="16"/>
      <c r="AN1500" s="16"/>
      <c r="AO1500" s="16"/>
      <c r="AP1500" s="16"/>
      <c r="AQ1500" s="16"/>
      <c r="AR1500" s="16"/>
      <c r="AS1500" s="16"/>
      <c r="AT1500" s="16"/>
      <c r="AU1500" s="16"/>
      <c r="AV1500" s="16"/>
      <c r="AW1500" s="16"/>
    </row>
    <row r="1501" spans="1:49" ht="15.75" customHeight="1" x14ac:dyDescent="0.25">
      <c r="A1501" s="109"/>
      <c r="B1501" s="119"/>
      <c r="C1501" s="144"/>
      <c r="D1501" s="114"/>
      <c r="E1501" s="143"/>
      <c r="F1501" s="109"/>
      <c r="G1501" s="121"/>
      <c r="H1501" s="99"/>
      <c r="I1501" s="99"/>
      <c r="J1501" s="12"/>
      <c r="K1501" s="13"/>
      <c r="L1501" s="14"/>
      <c r="M1501" s="14"/>
      <c r="N1501" s="12"/>
      <c r="O1501" s="108"/>
      <c r="P1501" s="108"/>
      <c r="Q1501" s="108"/>
      <c r="R1501" s="108"/>
      <c r="S1501" s="108"/>
      <c r="T1501" s="108"/>
      <c r="U1501" s="108"/>
      <c r="V1501" s="108"/>
      <c r="W1501" s="108"/>
      <c r="X1501" s="108"/>
      <c r="AM1501" s="16"/>
      <c r="AN1501" s="16"/>
      <c r="AO1501" s="16"/>
      <c r="AP1501" s="16"/>
      <c r="AQ1501" s="16"/>
      <c r="AR1501" s="16"/>
      <c r="AS1501" s="16"/>
      <c r="AT1501" s="16"/>
      <c r="AU1501" s="16"/>
      <c r="AV1501" s="16"/>
      <c r="AW1501" s="16"/>
    </row>
    <row r="1502" spans="1:49" ht="15.75" customHeight="1" x14ac:dyDescent="0.25">
      <c r="A1502" s="109"/>
      <c r="B1502" s="119"/>
      <c r="C1502" s="144"/>
      <c r="D1502" s="114"/>
      <c r="E1502" s="143"/>
      <c r="F1502" s="109"/>
      <c r="G1502" s="121"/>
      <c r="H1502" s="99"/>
      <c r="I1502" s="99" t="s">
        <v>10</v>
      </c>
      <c r="J1502" s="12"/>
      <c r="K1502" s="13"/>
      <c r="L1502" s="14"/>
      <c r="M1502" s="15"/>
      <c r="N1502" s="12"/>
      <c r="O1502" s="108"/>
      <c r="P1502" s="108"/>
      <c r="Q1502" s="108"/>
      <c r="R1502" s="108"/>
      <c r="S1502" s="108"/>
      <c r="T1502" s="108"/>
      <c r="U1502" s="108"/>
      <c r="V1502" s="108"/>
      <c r="W1502" s="108"/>
      <c r="X1502" s="108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</row>
    <row r="1503" spans="1:49" ht="15.75" customHeight="1" x14ac:dyDescent="0.25">
      <c r="A1503" s="109"/>
      <c r="B1503" s="119"/>
      <c r="C1503" s="144"/>
      <c r="D1503" s="114"/>
      <c r="E1503" s="143"/>
      <c r="F1503" s="109"/>
      <c r="G1503" s="121"/>
      <c r="H1503" s="99"/>
      <c r="I1503" s="99"/>
      <c r="J1503" s="12"/>
      <c r="K1503" s="13"/>
      <c r="L1503" s="14"/>
      <c r="M1503" s="14"/>
      <c r="N1503" s="12"/>
      <c r="O1503" s="108"/>
      <c r="P1503" s="108"/>
      <c r="Q1503" s="108"/>
      <c r="R1503" s="108"/>
      <c r="S1503" s="108"/>
      <c r="T1503" s="108"/>
      <c r="U1503" s="108"/>
      <c r="V1503" s="108"/>
      <c r="W1503" s="108"/>
      <c r="X1503" s="108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</row>
    <row r="1504" spans="1:49" ht="15.75" customHeight="1" x14ac:dyDescent="0.25">
      <c r="A1504" s="109"/>
      <c r="B1504" s="119"/>
      <c r="C1504" s="144"/>
      <c r="D1504" s="114"/>
      <c r="E1504" s="143"/>
      <c r="F1504" s="109"/>
      <c r="G1504" s="121"/>
      <c r="H1504" s="99"/>
      <c r="I1504" s="99" t="s">
        <v>20</v>
      </c>
      <c r="J1504" s="12"/>
      <c r="K1504" s="13"/>
      <c r="L1504" s="14"/>
      <c r="M1504" s="15"/>
      <c r="N1504" s="12"/>
      <c r="O1504" s="108"/>
      <c r="P1504" s="108"/>
      <c r="Q1504" s="108"/>
      <c r="R1504" s="108"/>
      <c r="S1504" s="108"/>
      <c r="T1504" s="108"/>
      <c r="U1504" s="108"/>
      <c r="V1504" s="108"/>
      <c r="W1504" s="108"/>
      <c r="X1504" s="108"/>
      <c r="AM1504" s="16"/>
      <c r="AN1504" s="16"/>
      <c r="AO1504" s="16"/>
      <c r="AP1504" s="16"/>
      <c r="AQ1504" s="16"/>
      <c r="AR1504" s="16"/>
      <c r="AS1504" s="16"/>
      <c r="AT1504" s="16"/>
      <c r="AU1504" s="16"/>
      <c r="AV1504" s="16"/>
      <c r="AW1504" s="16"/>
    </row>
    <row r="1505" spans="1:49" ht="15.75" customHeight="1" x14ac:dyDescent="0.25">
      <c r="A1505" s="109"/>
      <c r="B1505" s="119"/>
      <c r="C1505" s="144"/>
      <c r="D1505" s="115"/>
      <c r="E1505" s="143"/>
      <c r="F1505" s="109"/>
      <c r="G1505" s="121"/>
      <c r="H1505" s="99"/>
      <c r="I1505" s="99"/>
      <c r="J1505" s="12"/>
      <c r="K1505" s="12"/>
      <c r="L1505" s="15"/>
      <c r="M1505" s="15"/>
      <c r="N1505" s="12"/>
      <c r="O1505" s="108"/>
      <c r="P1505" s="108"/>
      <c r="Q1505" s="108"/>
      <c r="R1505" s="108"/>
      <c r="S1505" s="108"/>
      <c r="T1505" s="108"/>
      <c r="U1505" s="108"/>
      <c r="V1505" s="108"/>
      <c r="W1505" s="108"/>
      <c r="X1505" s="108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</row>
    <row r="1506" spans="1:49" ht="15.75" customHeight="1" x14ac:dyDescent="0.25">
      <c r="A1506" s="109" t="s">
        <v>1998</v>
      </c>
      <c r="B1506" s="119">
        <v>85100000</v>
      </c>
      <c r="C1506" s="144" t="s">
        <v>316</v>
      </c>
      <c r="D1506" s="113" t="s">
        <v>415</v>
      </c>
      <c r="E1506" s="143" t="s">
        <v>323</v>
      </c>
      <c r="F1506" s="109" t="s">
        <v>319</v>
      </c>
      <c r="G1506" s="121">
        <v>87</v>
      </c>
      <c r="H1506" s="99" t="s">
        <v>196</v>
      </c>
      <c r="I1506" s="99" t="s">
        <v>8</v>
      </c>
      <c r="J1506" s="12" t="s">
        <v>405</v>
      </c>
      <c r="K1506" s="13" t="s">
        <v>418</v>
      </c>
      <c r="L1506" s="14">
        <v>87</v>
      </c>
      <c r="M1506" s="15">
        <v>87</v>
      </c>
      <c r="N1506" s="12" t="s">
        <v>414</v>
      </c>
      <c r="O1506" s="108">
        <f>SUM(L1506:L1507)</f>
        <v>87</v>
      </c>
      <c r="P1506" s="108">
        <f>SUM(M1506:M1507)</f>
        <v>87</v>
      </c>
      <c r="Q1506" s="108">
        <f>SUM(L1508:L1509)</f>
        <v>0</v>
      </c>
      <c r="R1506" s="108">
        <f>SUM(M1508:M1509)</f>
        <v>0</v>
      </c>
      <c r="S1506" s="108">
        <f>SUM(L1510:L1511)</f>
        <v>0</v>
      </c>
      <c r="T1506" s="108">
        <f>SUM(M1510:M1511)</f>
        <v>0</v>
      </c>
      <c r="U1506" s="108">
        <f>SUM(L1512:L1513)</f>
        <v>0</v>
      </c>
      <c r="V1506" s="108">
        <f>SUM(M1512:M1513)</f>
        <v>0</v>
      </c>
      <c r="W1506" s="108">
        <f t="shared" ref="W1506" si="91">O1506+Q1506+S1506+U1506</f>
        <v>87</v>
      </c>
      <c r="X1506" s="108">
        <f t="shared" ref="X1506" si="92">P1506+R1506+T1506+V1506</f>
        <v>87</v>
      </c>
      <c r="AM1506" s="16"/>
      <c r="AN1506" s="16"/>
      <c r="AO1506" s="16"/>
      <c r="AP1506" s="16"/>
      <c r="AQ1506" s="16"/>
      <c r="AR1506" s="16"/>
      <c r="AS1506" s="16"/>
      <c r="AT1506" s="16"/>
      <c r="AU1506" s="16"/>
      <c r="AV1506" s="16"/>
      <c r="AW1506" s="16"/>
    </row>
    <row r="1507" spans="1:49" ht="15.75" customHeight="1" x14ac:dyDescent="0.25">
      <c r="A1507" s="109"/>
      <c r="B1507" s="119"/>
      <c r="C1507" s="144"/>
      <c r="D1507" s="114"/>
      <c r="E1507" s="143"/>
      <c r="F1507" s="109"/>
      <c r="G1507" s="121"/>
      <c r="H1507" s="99"/>
      <c r="I1507" s="99"/>
      <c r="J1507" s="12"/>
      <c r="K1507" s="13"/>
      <c r="L1507" s="14"/>
      <c r="M1507" s="14"/>
      <c r="N1507" s="13"/>
      <c r="O1507" s="108"/>
      <c r="P1507" s="108"/>
      <c r="Q1507" s="108"/>
      <c r="R1507" s="108"/>
      <c r="S1507" s="108"/>
      <c r="T1507" s="108"/>
      <c r="U1507" s="108"/>
      <c r="V1507" s="108"/>
      <c r="W1507" s="108"/>
      <c r="X1507" s="108"/>
      <c r="AM1507" s="16"/>
      <c r="AN1507" s="16"/>
      <c r="AO1507" s="16"/>
      <c r="AP1507" s="16"/>
      <c r="AQ1507" s="16"/>
      <c r="AR1507" s="16"/>
      <c r="AS1507" s="16"/>
      <c r="AT1507" s="16"/>
      <c r="AU1507" s="16"/>
      <c r="AV1507" s="16"/>
      <c r="AW1507" s="16"/>
    </row>
    <row r="1508" spans="1:49" ht="15.75" customHeight="1" x14ac:dyDescent="0.25">
      <c r="A1508" s="109"/>
      <c r="B1508" s="119"/>
      <c r="C1508" s="144"/>
      <c r="D1508" s="114"/>
      <c r="E1508" s="143"/>
      <c r="F1508" s="109"/>
      <c r="G1508" s="121"/>
      <c r="H1508" s="99"/>
      <c r="I1508" s="99" t="s">
        <v>19</v>
      </c>
      <c r="J1508" s="12"/>
      <c r="K1508" s="13"/>
      <c r="L1508" s="14"/>
      <c r="M1508" s="14"/>
      <c r="N1508" s="12"/>
      <c r="O1508" s="108"/>
      <c r="P1508" s="108"/>
      <c r="Q1508" s="108"/>
      <c r="R1508" s="108"/>
      <c r="S1508" s="108"/>
      <c r="T1508" s="108"/>
      <c r="U1508" s="108"/>
      <c r="V1508" s="108"/>
      <c r="W1508" s="108"/>
      <c r="X1508" s="108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  <c r="AW1508" s="16"/>
    </row>
    <row r="1509" spans="1:49" ht="15.75" customHeight="1" x14ac:dyDescent="0.25">
      <c r="A1509" s="109"/>
      <c r="B1509" s="119"/>
      <c r="C1509" s="144"/>
      <c r="D1509" s="114"/>
      <c r="E1509" s="143"/>
      <c r="F1509" s="109"/>
      <c r="G1509" s="121"/>
      <c r="H1509" s="99"/>
      <c r="I1509" s="99"/>
      <c r="J1509" s="12"/>
      <c r="K1509" s="13"/>
      <c r="L1509" s="14"/>
      <c r="M1509" s="14"/>
      <c r="N1509" s="12"/>
      <c r="O1509" s="108"/>
      <c r="P1509" s="108"/>
      <c r="Q1509" s="108"/>
      <c r="R1509" s="108"/>
      <c r="S1509" s="108"/>
      <c r="T1509" s="108"/>
      <c r="U1509" s="108"/>
      <c r="V1509" s="108"/>
      <c r="W1509" s="108"/>
      <c r="X1509" s="108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</row>
    <row r="1510" spans="1:49" ht="15.75" customHeight="1" x14ac:dyDescent="0.25">
      <c r="A1510" s="109"/>
      <c r="B1510" s="119"/>
      <c r="C1510" s="144"/>
      <c r="D1510" s="114"/>
      <c r="E1510" s="143"/>
      <c r="F1510" s="109"/>
      <c r="G1510" s="121"/>
      <c r="H1510" s="99"/>
      <c r="I1510" s="99" t="s">
        <v>10</v>
      </c>
      <c r="J1510" s="12"/>
      <c r="K1510" s="13"/>
      <c r="L1510" s="14"/>
      <c r="M1510" s="15"/>
      <c r="N1510" s="12"/>
      <c r="O1510" s="108"/>
      <c r="P1510" s="108"/>
      <c r="Q1510" s="108"/>
      <c r="R1510" s="108"/>
      <c r="S1510" s="108"/>
      <c r="T1510" s="108"/>
      <c r="U1510" s="108"/>
      <c r="V1510" s="108"/>
      <c r="W1510" s="108"/>
      <c r="X1510" s="108"/>
      <c r="AM1510" s="16"/>
      <c r="AN1510" s="16"/>
      <c r="AO1510" s="16"/>
      <c r="AP1510" s="16"/>
      <c r="AQ1510" s="16"/>
      <c r="AR1510" s="16"/>
      <c r="AS1510" s="16"/>
      <c r="AT1510" s="16"/>
      <c r="AU1510" s="16"/>
      <c r="AV1510" s="16"/>
      <c r="AW1510" s="16"/>
    </row>
    <row r="1511" spans="1:49" ht="15.75" customHeight="1" x14ac:dyDescent="0.25">
      <c r="A1511" s="109"/>
      <c r="B1511" s="119"/>
      <c r="C1511" s="144"/>
      <c r="D1511" s="114"/>
      <c r="E1511" s="143"/>
      <c r="F1511" s="109"/>
      <c r="G1511" s="121"/>
      <c r="H1511" s="99"/>
      <c r="I1511" s="99"/>
      <c r="J1511" s="12"/>
      <c r="K1511" s="13"/>
      <c r="L1511" s="14"/>
      <c r="M1511" s="14"/>
      <c r="N1511" s="12"/>
      <c r="O1511" s="108"/>
      <c r="P1511" s="108"/>
      <c r="Q1511" s="108"/>
      <c r="R1511" s="108"/>
      <c r="S1511" s="108"/>
      <c r="T1511" s="108"/>
      <c r="U1511" s="108"/>
      <c r="V1511" s="108"/>
      <c r="W1511" s="108"/>
      <c r="X1511" s="108"/>
      <c r="AM1511" s="16"/>
      <c r="AN1511" s="16"/>
      <c r="AO1511" s="16"/>
      <c r="AP1511" s="16"/>
      <c r="AQ1511" s="16"/>
      <c r="AR1511" s="16"/>
      <c r="AS1511" s="16"/>
      <c r="AT1511" s="16"/>
      <c r="AU1511" s="16"/>
      <c r="AV1511" s="16"/>
      <c r="AW1511" s="16"/>
    </row>
    <row r="1512" spans="1:49" ht="15.75" customHeight="1" x14ac:dyDescent="0.25">
      <c r="A1512" s="109"/>
      <c r="B1512" s="119"/>
      <c r="C1512" s="144"/>
      <c r="D1512" s="114"/>
      <c r="E1512" s="143"/>
      <c r="F1512" s="109"/>
      <c r="G1512" s="121"/>
      <c r="H1512" s="99"/>
      <c r="I1512" s="99" t="s">
        <v>20</v>
      </c>
      <c r="J1512" s="12"/>
      <c r="K1512" s="13"/>
      <c r="L1512" s="14"/>
      <c r="M1512" s="15"/>
      <c r="N1512" s="12"/>
      <c r="O1512" s="108"/>
      <c r="P1512" s="108"/>
      <c r="Q1512" s="108"/>
      <c r="R1512" s="108"/>
      <c r="S1512" s="108"/>
      <c r="T1512" s="108"/>
      <c r="U1512" s="108"/>
      <c r="V1512" s="108"/>
      <c r="W1512" s="108"/>
      <c r="X1512" s="108"/>
      <c r="AM1512" s="16"/>
      <c r="AN1512" s="16"/>
      <c r="AO1512" s="16"/>
      <c r="AP1512" s="16"/>
      <c r="AQ1512" s="16"/>
      <c r="AR1512" s="16"/>
      <c r="AS1512" s="16"/>
      <c r="AT1512" s="16"/>
      <c r="AU1512" s="16"/>
      <c r="AV1512" s="16"/>
      <c r="AW1512" s="16"/>
    </row>
    <row r="1513" spans="1:49" ht="15.75" customHeight="1" x14ac:dyDescent="0.25">
      <c r="A1513" s="109"/>
      <c r="B1513" s="119"/>
      <c r="C1513" s="144"/>
      <c r="D1513" s="115"/>
      <c r="E1513" s="143"/>
      <c r="F1513" s="109"/>
      <c r="G1513" s="121"/>
      <c r="H1513" s="99"/>
      <c r="I1513" s="99"/>
      <c r="J1513" s="12"/>
      <c r="K1513" s="12"/>
      <c r="L1513" s="15"/>
      <c r="M1513" s="15"/>
      <c r="N1513" s="12"/>
      <c r="O1513" s="108"/>
      <c r="P1513" s="108"/>
      <c r="Q1513" s="108"/>
      <c r="R1513" s="108"/>
      <c r="S1513" s="108"/>
      <c r="T1513" s="108"/>
      <c r="U1513" s="108"/>
      <c r="V1513" s="108"/>
      <c r="W1513" s="108"/>
      <c r="X1513" s="108"/>
      <c r="AM1513" s="16"/>
      <c r="AN1513" s="16"/>
      <c r="AO1513" s="16"/>
      <c r="AP1513" s="16"/>
      <c r="AQ1513" s="16"/>
      <c r="AR1513" s="16"/>
      <c r="AS1513" s="16"/>
      <c r="AT1513" s="16"/>
      <c r="AU1513" s="16"/>
      <c r="AV1513" s="16"/>
      <c r="AW1513" s="16"/>
    </row>
    <row r="1514" spans="1:49" ht="15.75" customHeight="1" x14ac:dyDescent="0.25">
      <c r="A1514" s="109" t="s">
        <v>1998</v>
      </c>
      <c r="B1514" s="119">
        <v>85100000</v>
      </c>
      <c r="C1514" s="144" t="s">
        <v>315</v>
      </c>
      <c r="D1514" s="113" t="s">
        <v>391</v>
      </c>
      <c r="E1514" s="143" t="s">
        <v>330</v>
      </c>
      <c r="F1514" s="109" t="s">
        <v>314</v>
      </c>
      <c r="G1514" s="121">
        <v>100</v>
      </c>
      <c r="H1514" s="99" t="s">
        <v>322</v>
      </c>
      <c r="I1514" s="99" t="s">
        <v>8</v>
      </c>
      <c r="J1514" s="12"/>
      <c r="K1514" s="13"/>
      <c r="L1514" s="14"/>
      <c r="M1514" s="15"/>
      <c r="N1514" s="12"/>
      <c r="O1514" s="108">
        <f>SUM(L1514:L1515)</f>
        <v>100</v>
      </c>
      <c r="P1514" s="108">
        <f>SUM(M1514:M1515)</f>
        <v>100</v>
      </c>
      <c r="Q1514" s="108">
        <f>SUM(L1516:L1517)</f>
        <v>0</v>
      </c>
      <c r="R1514" s="108">
        <f>SUM(M1516:M1517)</f>
        <v>0</v>
      </c>
      <c r="S1514" s="108">
        <f>SUM(L1518:L1519)</f>
        <v>0</v>
      </c>
      <c r="T1514" s="108">
        <f>SUM(M1518:M1519)</f>
        <v>0</v>
      </c>
      <c r="U1514" s="108">
        <f>SUM(L1520:L1521)</f>
        <v>0</v>
      </c>
      <c r="V1514" s="108">
        <f>SUM(M1520:M1521)</f>
        <v>0</v>
      </c>
      <c r="W1514" s="108">
        <f t="shared" ref="W1514" si="93">O1514+Q1514+S1514+U1514</f>
        <v>100</v>
      </c>
      <c r="X1514" s="108">
        <f t="shared" ref="X1514" si="94">P1514+R1514+T1514+V1514</f>
        <v>100</v>
      </c>
      <c r="AM1514" s="16"/>
      <c r="AN1514" s="16"/>
      <c r="AO1514" s="16"/>
      <c r="AP1514" s="16"/>
      <c r="AQ1514" s="16"/>
      <c r="AR1514" s="16"/>
      <c r="AS1514" s="16"/>
      <c r="AT1514" s="16"/>
      <c r="AU1514" s="16"/>
      <c r="AV1514" s="16"/>
      <c r="AW1514" s="16"/>
    </row>
    <row r="1515" spans="1:49" ht="15.75" customHeight="1" x14ac:dyDescent="0.25">
      <c r="A1515" s="109"/>
      <c r="B1515" s="119"/>
      <c r="C1515" s="144"/>
      <c r="D1515" s="114"/>
      <c r="E1515" s="143"/>
      <c r="F1515" s="109"/>
      <c r="G1515" s="121"/>
      <c r="H1515" s="99"/>
      <c r="I1515" s="99"/>
      <c r="J1515" s="12"/>
      <c r="K1515" s="13"/>
      <c r="L1515" s="14">
        <v>100</v>
      </c>
      <c r="M1515" s="14">
        <v>100</v>
      </c>
      <c r="N1515" s="13"/>
      <c r="O1515" s="108"/>
      <c r="P1515" s="108"/>
      <c r="Q1515" s="108"/>
      <c r="R1515" s="108"/>
      <c r="S1515" s="108"/>
      <c r="T1515" s="108"/>
      <c r="U1515" s="108"/>
      <c r="V1515" s="108"/>
      <c r="W1515" s="108"/>
      <c r="X1515" s="108"/>
      <c r="AM1515" s="16"/>
      <c r="AN1515" s="16"/>
      <c r="AO1515" s="16"/>
      <c r="AP1515" s="16"/>
      <c r="AQ1515" s="16"/>
      <c r="AR1515" s="16"/>
      <c r="AS1515" s="16"/>
      <c r="AT1515" s="16"/>
      <c r="AU1515" s="16"/>
      <c r="AV1515" s="16"/>
      <c r="AW1515" s="16"/>
    </row>
    <row r="1516" spans="1:49" ht="15.75" customHeight="1" x14ac:dyDescent="0.25">
      <c r="A1516" s="109"/>
      <c r="B1516" s="119"/>
      <c r="C1516" s="144"/>
      <c r="D1516" s="114"/>
      <c r="E1516" s="143"/>
      <c r="F1516" s="109"/>
      <c r="G1516" s="121"/>
      <c r="H1516" s="99"/>
      <c r="I1516" s="99" t="s">
        <v>19</v>
      </c>
      <c r="J1516" s="12"/>
      <c r="K1516" s="13"/>
      <c r="L1516" s="14"/>
      <c r="M1516" s="14"/>
      <c r="N1516" s="12"/>
      <c r="O1516" s="108"/>
      <c r="P1516" s="108"/>
      <c r="Q1516" s="108"/>
      <c r="R1516" s="108"/>
      <c r="S1516" s="108"/>
      <c r="T1516" s="108"/>
      <c r="U1516" s="108"/>
      <c r="V1516" s="108"/>
      <c r="W1516" s="108"/>
      <c r="X1516" s="108"/>
      <c r="AM1516" s="16"/>
      <c r="AN1516" s="16"/>
      <c r="AO1516" s="16"/>
      <c r="AP1516" s="16"/>
      <c r="AQ1516" s="16"/>
      <c r="AR1516" s="16"/>
      <c r="AS1516" s="16"/>
      <c r="AT1516" s="16"/>
      <c r="AU1516" s="16"/>
      <c r="AV1516" s="16"/>
      <c r="AW1516" s="16"/>
    </row>
    <row r="1517" spans="1:49" ht="15.75" customHeight="1" x14ac:dyDescent="0.25">
      <c r="A1517" s="109"/>
      <c r="B1517" s="119"/>
      <c r="C1517" s="144"/>
      <c r="D1517" s="114"/>
      <c r="E1517" s="143"/>
      <c r="F1517" s="109"/>
      <c r="G1517" s="121"/>
      <c r="H1517" s="99"/>
      <c r="I1517" s="99"/>
      <c r="J1517" s="12"/>
      <c r="K1517" s="13"/>
      <c r="L1517" s="14"/>
      <c r="M1517" s="14"/>
      <c r="N1517" s="12"/>
      <c r="O1517" s="108"/>
      <c r="P1517" s="108"/>
      <c r="Q1517" s="108"/>
      <c r="R1517" s="108"/>
      <c r="S1517" s="108"/>
      <c r="T1517" s="108"/>
      <c r="U1517" s="108"/>
      <c r="V1517" s="108"/>
      <c r="W1517" s="108"/>
      <c r="X1517" s="108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  <c r="AW1517" s="16"/>
    </row>
    <row r="1518" spans="1:49" ht="15.75" customHeight="1" x14ac:dyDescent="0.25">
      <c r="A1518" s="109"/>
      <c r="B1518" s="119"/>
      <c r="C1518" s="144"/>
      <c r="D1518" s="114"/>
      <c r="E1518" s="143"/>
      <c r="F1518" s="109"/>
      <c r="G1518" s="121"/>
      <c r="H1518" s="99"/>
      <c r="I1518" s="99" t="s">
        <v>10</v>
      </c>
      <c r="J1518" s="12"/>
      <c r="K1518" s="13"/>
      <c r="L1518" s="14"/>
      <c r="M1518" s="15"/>
      <c r="N1518" s="12"/>
      <c r="O1518" s="108"/>
      <c r="P1518" s="108"/>
      <c r="Q1518" s="108"/>
      <c r="R1518" s="108"/>
      <c r="S1518" s="108"/>
      <c r="T1518" s="108"/>
      <c r="U1518" s="108"/>
      <c r="V1518" s="108"/>
      <c r="W1518" s="108"/>
      <c r="X1518" s="108"/>
      <c r="AM1518" s="16"/>
      <c r="AN1518" s="16"/>
      <c r="AO1518" s="16"/>
      <c r="AP1518" s="16"/>
      <c r="AQ1518" s="16"/>
      <c r="AR1518" s="16"/>
      <c r="AS1518" s="16"/>
      <c r="AT1518" s="16"/>
      <c r="AU1518" s="16"/>
      <c r="AV1518" s="16"/>
      <c r="AW1518" s="16"/>
    </row>
    <row r="1519" spans="1:49" ht="15.75" customHeight="1" x14ac:dyDescent="0.25">
      <c r="A1519" s="109"/>
      <c r="B1519" s="119"/>
      <c r="C1519" s="144"/>
      <c r="D1519" s="114"/>
      <c r="E1519" s="143"/>
      <c r="F1519" s="109"/>
      <c r="G1519" s="121"/>
      <c r="H1519" s="99"/>
      <c r="I1519" s="99"/>
      <c r="J1519" s="12"/>
      <c r="K1519" s="13"/>
      <c r="L1519" s="14"/>
      <c r="M1519" s="14"/>
      <c r="N1519" s="12"/>
      <c r="O1519" s="108"/>
      <c r="P1519" s="108"/>
      <c r="Q1519" s="108"/>
      <c r="R1519" s="108"/>
      <c r="S1519" s="108"/>
      <c r="T1519" s="108"/>
      <c r="U1519" s="108"/>
      <c r="V1519" s="108"/>
      <c r="W1519" s="108"/>
      <c r="X1519" s="108"/>
      <c r="AM1519" s="16"/>
      <c r="AN1519" s="16"/>
      <c r="AO1519" s="16"/>
      <c r="AP1519" s="16"/>
      <c r="AQ1519" s="16"/>
      <c r="AR1519" s="16"/>
      <c r="AS1519" s="16"/>
      <c r="AT1519" s="16"/>
      <c r="AU1519" s="16"/>
      <c r="AV1519" s="16"/>
      <c r="AW1519" s="16"/>
    </row>
    <row r="1520" spans="1:49" ht="15.75" customHeight="1" x14ac:dyDescent="0.25">
      <c r="A1520" s="109"/>
      <c r="B1520" s="119"/>
      <c r="C1520" s="144"/>
      <c r="D1520" s="114"/>
      <c r="E1520" s="143"/>
      <c r="F1520" s="109"/>
      <c r="G1520" s="121"/>
      <c r="H1520" s="99"/>
      <c r="I1520" s="99" t="s">
        <v>20</v>
      </c>
      <c r="J1520" s="12"/>
      <c r="K1520" s="13"/>
      <c r="L1520" s="14"/>
      <c r="M1520" s="15"/>
      <c r="N1520" s="12"/>
      <c r="O1520" s="108"/>
      <c r="P1520" s="108"/>
      <c r="Q1520" s="108"/>
      <c r="R1520" s="108"/>
      <c r="S1520" s="108"/>
      <c r="T1520" s="108"/>
      <c r="U1520" s="108"/>
      <c r="V1520" s="108"/>
      <c r="W1520" s="108"/>
      <c r="X1520" s="108"/>
      <c r="AM1520" s="16"/>
      <c r="AN1520" s="16"/>
      <c r="AO1520" s="16"/>
      <c r="AP1520" s="16"/>
      <c r="AQ1520" s="16"/>
      <c r="AR1520" s="16"/>
      <c r="AS1520" s="16"/>
      <c r="AT1520" s="16"/>
      <c r="AU1520" s="16"/>
      <c r="AV1520" s="16"/>
      <c r="AW1520" s="16"/>
    </row>
    <row r="1521" spans="1:49" ht="15.75" customHeight="1" x14ac:dyDescent="0.25">
      <c r="A1521" s="109"/>
      <c r="B1521" s="119"/>
      <c r="C1521" s="144"/>
      <c r="D1521" s="115"/>
      <c r="E1521" s="143"/>
      <c r="F1521" s="109"/>
      <c r="G1521" s="121"/>
      <c r="H1521" s="99"/>
      <c r="I1521" s="99"/>
      <c r="J1521" s="12"/>
      <c r="K1521" s="12"/>
      <c r="L1521" s="15"/>
      <c r="M1521" s="15"/>
      <c r="N1521" s="12"/>
      <c r="O1521" s="108"/>
      <c r="P1521" s="108"/>
      <c r="Q1521" s="108"/>
      <c r="R1521" s="108"/>
      <c r="S1521" s="108"/>
      <c r="T1521" s="108"/>
      <c r="U1521" s="108"/>
      <c r="V1521" s="108"/>
      <c r="W1521" s="108"/>
      <c r="X1521" s="108"/>
      <c r="AM1521" s="16"/>
      <c r="AN1521" s="16"/>
      <c r="AO1521" s="16"/>
      <c r="AP1521" s="16"/>
      <c r="AQ1521" s="16"/>
      <c r="AR1521" s="16"/>
      <c r="AS1521" s="16"/>
      <c r="AT1521" s="16"/>
      <c r="AU1521" s="16"/>
      <c r="AV1521" s="16"/>
      <c r="AW1521" s="16"/>
    </row>
    <row r="1522" spans="1:49" ht="15.75" customHeight="1" x14ac:dyDescent="0.25">
      <c r="A1522" s="109" t="s">
        <v>1998</v>
      </c>
      <c r="B1522" s="119">
        <v>85100000</v>
      </c>
      <c r="C1522" s="144" t="s">
        <v>193</v>
      </c>
      <c r="D1522" s="113" t="s">
        <v>197</v>
      </c>
      <c r="E1522" s="143" t="s">
        <v>218</v>
      </c>
      <c r="F1522" s="109" t="s">
        <v>195</v>
      </c>
      <c r="G1522" s="121">
        <v>87</v>
      </c>
      <c r="H1522" s="99" t="s">
        <v>196</v>
      </c>
      <c r="I1522" s="99" t="s">
        <v>8</v>
      </c>
      <c r="J1522" s="12"/>
      <c r="K1522" s="13"/>
      <c r="L1522" s="14"/>
      <c r="M1522" s="15"/>
      <c r="N1522" s="12"/>
      <c r="O1522" s="108">
        <f>SUM(L1522:L1523)</f>
        <v>87</v>
      </c>
      <c r="P1522" s="108">
        <f>SUM(M1522:M1523)</f>
        <v>87</v>
      </c>
      <c r="Q1522" s="108">
        <f>SUM(L1524:L1525)</f>
        <v>0</v>
      </c>
      <c r="R1522" s="108">
        <f>SUM(M1524:M1525)</f>
        <v>0</v>
      </c>
      <c r="S1522" s="108">
        <f>SUM(L1526:L1527)</f>
        <v>0</v>
      </c>
      <c r="T1522" s="108">
        <f>SUM(M1526:M1527)</f>
        <v>0</v>
      </c>
      <c r="U1522" s="108">
        <f>SUM(L1528:L1529)</f>
        <v>0</v>
      </c>
      <c r="V1522" s="108">
        <f>SUM(M1528:M1529)</f>
        <v>0</v>
      </c>
      <c r="W1522" s="108">
        <f>O1522+Q1522+S1522+U1522</f>
        <v>87</v>
      </c>
      <c r="X1522" s="108">
        <f>P1522+R1522+T1522+V1522</f>
        <v>87</v>
      </c>
      <c r="AM1522" s="16"/>
      <c r="AN1522" s="16"/>
      <c r="AO1522" s="16"/>
      <c r="AP1522" s="16"/>
      <c r="AQ1522" s="16"/>
      <c r="AR1522" s="16"/>
      <c r="AS1522" s="16"/>
      <c r="AT1522" s="16"/>
      <c r="AU1522" s="16"/>
      <c r="AV1522" s="16"/>
      <c r="AW1522" s="16"/>
    </row>
    <row r="1523" spans="1:49" ht="15.75" customHeight="1" x14ac:dyDescent="0.25">
      <c r="A1523" s="109"/>
      <c r="B1523" s="119"/>
      <c r="C1523" s="144"/>
      <c r="D1523" s="114"/>
      <c r="E1523" s="143"/>
      <c r="F1523" s="109"/>
      <c r="G1523" s="121"/>
      <c r="H1523" s="99"/>
      <c r="I1523" s="99"/>
      <c r="J1523" s="12" t="s">
        <v>221</v>
      </c>
      <c r="K1523" s="13" t="s">
        <v>194</v>
      </c>
      <c r="L1523" s="14">
        <v>87</v>
      </c>
      <c r="M1523" s="14">
        <v>87</v>
      </c>
      <c r="N1523" s="12" t="s">
        <v>254</v>
      </c>
      <c r="O1523" s="108"/>
      <c r="P1523" s="108"/>
      <c r="Q1523" s="108"/>
      <c r="R1523" s="108"/>
      <c r="S1523" s="108"/>
      <c r="T1523" s="108"/>
      <c r="U1523" s="108"/>
      <c r="V1523" s="108"/>
      <c r="W1523" s="108"/>
      <c r="X1523" s="108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  <c r="AW1523" s="16"/>
    </row>
    <row r="1524" spans="1:49" ht="15.75" customHeight="1" x14ac:dyDescent="0.25">
      <c r="A1524" s="109"/>
      <c r="B1524" s="119"/>
      <c r="C1524" s="144"/>
      <c r="D1524" s="114"/>
      <c r="E1524" s="143"/>
      <c r="F1524" s="109"/>
      <c r="G1524" s="121"/>
      <c r="H1524" s="99"/>
      <c r="I1524" s="99" t="s">
        <v>19</v>
      </c>
      <c r="J1524" s="12"/>
      <c r="K1524" s="13"/>
      <c r="L1524" s="14"/>
      <c r="M1524" s="14"/>
      <c r="N1524" s="12"/>
      <c r="O1524" s="108"/>
      <c r="P1524" s="108"/>
      <c r="Q1524" s="108"/>
      <c r="R1524" s="108"/>
      <c r="S1524" s="108"/>
      <c r="T1524" s="108"/>
      <c r="U1524" s="108"/>
      <c r="V1524" s="108"/>
      <c r="W1524" s="108"/>
      <c r="X1524" s="108"/>
      <c r="AM1524" s="16"/>
      <c r="AN1524" s="16"/>
      <c r="AO1524" s="16"/>
      <c r="AP1524" s="16"/>
      <c r="AQ1524" s="16"/>
      <c r="AR1524" s="16"/>
      <c r="AS1524" s="16"/>
      <c r="AT1524" s="16"/>
      <c r="AU1524" s="16"/>
      <c r="AV1524" s="16"/>
      <c r="AW1524" s="16"/>
    </row>
    <row r="1525" spans="1:49" ht="15.75" customHeight="1" x14ac:dyDescent="0.25">
      <c r="A1525" s="109"/>
      <c r="B1525" s="119"/>
      <c r="C1525" s="144"/>
      <c r="D1525" s="114"/>
      <c r="E1525" s="143"/>
      <c r="F1525" s="109"/>
      <c r="G1525" s="121"/>
      <c r="H1525" s="99"/>
      <c r="I1525" s="99"/>
      <c r="J1525" s="12"/>
      <c r="K1525" s="13"/>
      <c r="L1525" s="14"/>
      <c r="M1525" s="14"/>
      <c r="N1525" s="12"/>
      <c r="O1525" s="108"/>
      <c r="P1525" s="108"/>
      <c r="Q1525" s="108"/>
      <c r="R1525" s="108"/>
      <c r="S1525" s="108"/>
      <c r="T1525" s="108"/>
      <c r="U1525" s="108"/>
      <c r="V1525" s="108"/>
      <c r="W1525" s="108"/>
      <c r="X1525" s="108"/>
      <c r="AM1525" s="16"/>
      <c r="AN1525" s="16"/>
      <c r="AO1525" s="16"/>
      <c r="AP1525" s="16"/>
      <c r="AQ1525" s="16"/>
      <c r="AR1525" s="16"/>
      <c r="AS1525" s="16"/>
      <c r="AT1525" s="16"/>
      <c r="AU1525" s="16"/>
      <c r="AV1525" s="16"/>
      <c r="AW1525" s="16"/>
    </row>
    <row r="1526" spans="1:49" ht="15.75" customHeight="1" x14ac:dyDescent="0.25">
      <c r="A1526" s="109"/>
      <c r="B1526" s="119"/>
      <c r="C1526" s="144"/>
      <c r="D1526" s="114"/>
      <c r="E1526" s="143"/>
      <c r="F1526" s="109"/>
      <c r="G1526" s="121"/>
      <c r="H1526" s="99"/>
      <c r="I1526" s="99" t="s">
        <v>10</v>
      </c>
      <c r="J1526" s="12"/>
      <c r="K1526" s="13"/>
      <c r="L1526" s="14"/>
      <c r="M1526" s="15"/>
      <c r="N1526" s="12"/>
      <c r="O1526" s="108"/>
      <c r="P1526" s="108"/>
      <c r="Q1526" s="108"/>
      <c r="R1526" s="108"/>
      <c r="S1526" s="108"/>
      <c r="T1526" s="108"/>
      <c r="U1526" s="108"/>
      <c r="V1526" s="108"/>
      <c r="W1526" s="108"/>
      <c r="X1526" s="108"/>
      <c r="AM1526" s="16"/>
      <c r="AN1526" s="16"/>
      <c r="AO1526" s="16"/>
      <c r="AP1526" s="16"/>
      <c r="AQ1526" s="16"/>
      <c r="AR1526" s="16"/>
      <c r="AS1526" s="16"/>
      <c r="AT1526" s="16"/>
      <c r="AU1526" s="16"/>
      <c r="AV1526" s="16"/>
      <c r="AW1526" s="16"/>
    </row>
    <row r="1527" spans="1:49" ht="15.75" customHeight="1" x14ac:dyDescent="0.25">
      <c r="A1527" s="109"/>
      <c r="B1527" s="119"/>
      <c r="C1527" s="144"/>
      <c r="D1527" s="114"/>
      <c r="E1527" s="143"/>
      <c r="F1527" s="109"/>
      <c r="G1527" s="121"/>
      <c r="H1527" s="99"/>
      <c r="I1527" s="99"/>
      <c r="J1527" s="12"/>
      <c r="K1527" s="13"/>
      <c r="L1527" s="14"/>
      <c r="M1527" s="14"/>
      <c r="N1527" s="13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AM1527" s="16"/>
      <c r="AN1527" s="16"/>
      <c r="AO1527" s="16"/>
      <c r="AP1527" s="16"/>
      <c r="AQ1527" s="16"/>
      <c r="AR1527" s="16"/>
      <c r="AS1527" s="16"/>
      <c r="AT1527" s="16"/>
      <c r="AU1527" s="16"/>
      <c r="AV1527" s="16"/>
      <c r="AW1527" s="16"/>
    </row>
    <row r="1528" spans="1:49" ht="15.75" customHeight="1" x14ac:dyDescent="0.25">
      <c r="A1528" s="109"/>
      <c r="B1528" s="119"/>
      <c r="C1528" s="144"/>
      <c r="D1528" s="114"/>
      <c r="E1528" s="143"/>
      <c r="F1528" s="109"/>
      <c r="G1528" s="121"/>
      <c r="H1528" s="99"/>
      <c r="I1528" s="99" t="s">
        <v>20</v>
      </c>
      <c r="J1528" s="12"/>
      <c r="K1528" s="13"/>
      <c r="L1528" s="14"/>
      <c r="M1528" s="14"/>
      <c r="N1528" s="12"/>
      <c r="O1528" s="108"/>
      <c r="P1528" s="108"/>
      <c r="Q1528" s="108"/>
      <c r="R1528" s="108"/>
      <c r="S1528" s="108"/>
      <c r="T1528" s="108"/>
      <c r="U1528" s="108"/>
      <c r="V1528" s="108"/>
      <c r="W1528" s="108"/>
      <c r="X1528" s="108"/>
      <c r="AM1528" s="16"/>
      <c r="AN1528" s="16"/>
      <c r="AO1528" s="16"/>
      <c r="AP1528" s="16"/>
      <c r="AQ1528" s="16"/>
      <c r="AR1528" s="16"/>
      <c r="AS1528" s="16"/>
      <c r="AT1528" s="16"/>
      <c r="AU1528" s="16"/>
      <c r="AV1528" s="16"/>
      <c r="AW1528" s="16"/>
    </row>
    <row r="1529" spans="1:49" ht="15.75" customHeight="1" x14ac:dyDescent="0.25">
      <c r="A1529" s="109"/>
      <c r="B1529" s="119"/>
      <c r="C1529" s="144"/>
      <c r="D1529" s="115"/>
      <c r="E1529" s="143"/>
      <c r="F1529" s="109"/>
      <c r="G1529" s="121"/>
      <c r="H1529" s="99"/>
      <c r="I1529" s="99"/>
      <c r="J1529" s="12"/>
      <c r="K1529" s="12"/>
      <c r="L1529" s="15"/>
      <c r="M1529" s="14"/>
      <c r="N1529" s="12"/>
      <c r="O1529" s="108"/>
      <c r="P1529" s="108"/>
      <c r="Q1529" s="108"/>
      <c r="R1529" s="108"/>
      <c r="S1529" s="108"/>
      <c r="T1529" s="108"/>
      <c r="U1529" s="108"/>
      <c r="V1529" s="108"/>
      <c r="W1529" s="108"/>
      <c r="X1529" s="108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  <c r="AW1529" s="16"/>
    </row>
    <row r="1530" spans="1:49" ht="15.75" customHeight="1" x14ac:dyDescent="0.25">
      <c r="A1530" s="109" t="s">
        <v>1999</v>
      </c>
      <c r="B1530" s="119">
        <v>90500000</v>
      </c>
      <c r="C1530" s="144" t="s">
        <v>38</v>
      </c>
      <c r="D1530" s="113" t="s">
        <v>162</v>
      </c>
      <c r="E1530" s="143" t="s">
        <v>48</v>
      </c>
      <c r="F1530" s="109" t="s">
        <v>71</v>
      </c>
      <c r="G1530" s="121">
        <v>18000</v>
      </c>
      <c r="H1530" s="99" t="s">
        <v>63</v>
      </c>
      <c r="I1530" s="99" t="s">
        <v>8</v>
      </c>
      <c r="J1530" s="12"/>
      <c r="K1530" s="13"/>
      <c r="L1530" s="14"/>
      <c r="M1530" s="15"/>
      <c r="N1530" s="12"/>
      <c r="O1530" s="108">
        <f>SUM(L1530:L1532)</f>
        <v>2168.8000000000002</v>
      </c>
      <c r="P1530" s="108">
        <f>SUM(M1530:M1532)</f>
        <v>2168.8000000000002</v>
      </c>
      <c r="Q1530" s="108">
        <f>SUM(L1533:L1535)</f>
        <v>1264.0999999999999</v>
      </c>
      <c r="R1530" s="108">
        <f>SUM(M1533:M1535)</f>
        <v>1264.0999999999999</v>
      </c>
      <c r="S1530" s="108">
        <f>SUM(L1536:L1539)</f>
        <v>5891.28</v>
      </c>
      <c r="T1530" s="108">
        <f>SUM(M1536:M1539)</f>
        <v>5891.28</v>
      </c>
      <c r="U1530" s="108">
        <f>SUM(L1540:L1542)</f>
        <v>3434.5000000000005</v>
      </c>
      <c r="V1530" s="108">
        <f>SUM(M1540:M1542)</f>
        <v>3434.5000000000005</v>
      </c>
      <c r="W1530" s="108">
        <f t="shared" ref="W1530" si="95">O1530+Q1530+S1530+U1530</f>
        <v>12758.68</v>
      </c>
      <c r="X1530" s="108">
        <f t="shared" ref="X1530" si="96">P1530+R1530+T1530+V1530</f>
        <v>12758.68</v>
      </c>
      <c r="AM1530" s="16"/>
      <c r="AN1530" s="16"/>
      <c r="AO1530" s="16"/>
      <c r="AP1530" s="16"/>
      <c r="AQ1530" s="16"/>
      <c r="AR1530" s="16"/>
      <c r="AS1530" s="16"/>
      <c r="AT1530" s="16"/>
      <c r="AU1530" s="16"/>
      <c r="AV1530" s="16"/>
      <c r="AW1530" s="16"/>
    </row>
    <row r="1531" spans="1:49" ht="15.75" customHeight="1" x14ac:dyDescent="0.25">
      <c r="A1531" s="109"/>
      <c r="B1531" s="119"/>
      <c r="C1531" s="144"/>
      <c r="D1531" s="114"/>
      <c r="E1531" s="143"/>
      <c r="F1531" s="109"/>
      <c r="G1531" s="121"/>
      <c r="H1531" s="99"/>
      <c r="I1531" s="99"/>
      <c r="J1531" s="12" t="s">
        <v>413</v>
      </c>
      <c r="K1531" s="13" t="s">
        <v>415</v>
      </c>
      <c r="L1531" s="14">
        <v>919.8</v>
      </c>
      <c r="M1531" s="15">
        <v>919.8</v>
      </c>
      <c r="N1531" s="15" t="s">
        <v>416</v>
      </c>
      <c r="O1531" s="108"/>
      <c r="P1531" s="108"/>
      <c r="Q1531" s="108"/>
      <c r="R1531" s="108"/>
      <c r="S1531" s="108"/>
      <c r="T1531" s="108"/>
      <c r="U1531" s="108"/>
      <c r="V1531" s="108"/>
      <c r="W1531" s="108"/>
      <c r="X1531" s="108"/>
      <c r="AM1531" s="16"/>
      <c r="AN1531" s="16"/>
      <c r="AO1531" s="16"/>
      <c r="AP1531" s="16"/>
      <c r="AQ1531" s="16"/>
      <c r="AR1531" s="16"/>
      <c r="AS1531" s="16"/>
      <c r="AT1531" s="16"/>
      <c r="AU1531" s="16"/>
      <c r="AV1531" s="16"/>
      <c r="AW1531" s="16"/>
    </row>
    <row r="1532" spans="1:49" ht="15.75" customHeight="1" x14ac:dyDescent="0.25">
      <c r="A1532" s="109"/>
      <c r="B1532" s="119"/>
      <c r="C1532" s="144"/>
      <c r="D1532" s="114"/>
      <c r="E1532" s="143"/>
      <c r="F1532" s="109"/>
      <c r="G1532" s="121"/>
      <c r="H1532" s="99"/>
      <c r="I1532" s="99"/>
      <c r="J1532" s="12" t="s">
        <v>221</v>
      </c>
      <c r="K1532" s="13" t="s">
        <v>131</v>
      </c>
      <c r="L1532" s="14">
        <v>1249</v>
      </c>
      <c r="M1532" s="14">
        <v>1249</v>
      </c>
      <c r="N1532" s="12" t="s">
        <v>254</v>
      </c>
      <c r="O1532" s="108"/>
      <c r="P1532" s="108"/>
      <c r="Q1532" s="108"/>
      <c r="R1532" s="108"/>
      <c r="S1532" s="108"/>
      <c r="T1532" s="108"/>
      <c r="U1532" s="108"/>
      <c r="V1532" s="108"/>
      <c r="W1532" s="108"/>
      <c r="X1532" s="108"/>
      <c r="AM1532" s="16"/>
      <c r="AN1532" s="16"/>
      <c r="AO1532" s="16"/>
      <c r="AP1532" s="16"/>
      <c r="AQ1532" s="16"/>
      <c r="AR1532" s="16"/>
      <c r="AS1532" s="16"/>
      <c r="AT1532" s="16"/>
      <c r="AU1532" s="16"/>
      <c r="AV1532" s="16"/>
      <c r="AW1532" s="16"/>
    </row>
    <row r="1533" spans="1:49" ht="15.75" customHeight="1" x14ac:dyDescent="0.25">
      <c r="A1533" s="109"/>
      <c r="B1533" s="119"/>
      <c r="C1533" s="144"/>
      <c r="D1533" s="114"/>
      <c r="E1533" s="143"/>
      <c r="F1533" s="109"/>
      <c r="G1533" s="121"/>
      <c r="H1533" s="99"/>
      <c r="I1533" s="99" t="s">
        <v>19</v>
      </c>
      <c r="J1533" s="12" t="s">
        <v>512</v>
      </c>
      <c r="K1533" s="13" t="s">
        <v>457</v>
      </c>
      <c r="L1533" s="14">
        <v>1022</v>
      </c>
      <c r="M1533" s="14">
        <v>1022</v>
      </c>
      <c r="N1533" s="12" t="s">
        <v>469</v>
      </c>
      <c r="O1533" s="108"/>
      <c r="P1533" s="108"/>
      <c r="Q1533" s="108"/>
      <c r="R1533" s="108"/>
      <c r="S1533" s="108"/>
      <c r="T1533" s="108"/>
      <c r="U1533" s="108"/>
      <c r="V1533" s="108"/>
      <c r="W1533" s="108"/>
      <c r="X1533" s="108"/>
      <c r="AM1533" s="16"/>
      <c r="AN1533" s="16"/>
      <c r="AO1533" s="16"/>
      <c r="AP1533" s="16"/>
      <c r="AQ1533" s="16"/>
      <c r="AR1533" s="16"/>
      <c r="AS1533" s="16"/>
      <c r="AT1533" s="16"/>
      <c r="AU1533" s="16"/>
      <c r="AV1533" s="16"/>
      <c r="AW1533" s="16"/>
    </row>
    <row r="1534" spans="1:49" ht="15.75" customHeight="1" x14ac:dyDescent="0.25">
      <c r="A1534" s="109"/>
      <c r="B1534" s="119"/>
      <c r="C1534" s="144"/>
      <c r="D1534" s="114"/>
      <c r="E1534" s="143"/>
      <c r="F1534" s="109"/>
      <c r="G1534" s="121"/>
      <c r="H1534" s="99"/>
      <c r="I1534" s="99"/>
      <c r="J1534" s="12" t="s">
        <v>985</v>
      </c>
      <c r="K1534" s="13" t="s">
        <v>466</v>
      </c>
      <c r="L1534" s="14">
        <v>242.1</v>
      </c>
      <c r="M1534" s="14">
        <v>242.1</v>
      </c>
      <c r="N1534" s="12" t="s">
        <v>542</v>
      </c>
      <c r="O1534" s="108"/>
      <c r="P1534" s="108"/>
      <c r="Q1534" s="108"/>
      <c r="R1534" s="108"/>
      <c r="S1534" s="108"/>
      <c r="T1534" s="108"/>
      <c r="U1534" s="108"/>
      <c r="V1534" s="108"/>
      <c r="W1534" s="108"/>
      <c r="X1534" s="108"/>
      <c r="AM1534" s="16"/>
      <c r="AN1534" s="16"/>
      <c r="AO1534" s="16"/>
      <c r="AP1534" s="16"/>
      <c r="AQ1534" s="16"/>
      <c r="AR1534" s="16"/>
      <c r="AS1534" s="16"/>
      <c r="AT1534" s="16"/>
      <c r="AU1534" s="16"/>
      <c r="AV1534" s="16"/>
      <c r="AW1534" s="16"/>
    </row>
    <row r="1535" spans="1:49" ht="15.75" customHeight="1" x14ac:dyDescent="0.25">
      <c r="A1535" s="109"/>
      <c r="B1535" s="119"/>
      <c r="C1535" s="144"/>
      <c r="D1535" s="114"/>
      <c r="E1535" s="143"/>
      <c r="F1535" s="109"/>
      <c r="G1535" s="121"/>
      <c r="H1535" s="99"/>
      <c r="I1535" s="99"/>
      <c r="J1535" s="41" t="s">
        <v>945</v>
      </c>
      <c r="K1535" s="42" t="s">
        <v>420</v>
      </c>
      <c r="L1535" s="43"/>
      <c r="M1535" s="14"/>
      <c r="N1535" s="12"/>
      <c r="O1535" s="108"/>
      <c r="P1535" s="108"/>
      <c r="Q1535" s="108"/>
      <c r="R1535" s="108"/>
      <c r="S1535" s="108"/>
      <c r="T1535" s="108"/>
      <c r="U1535" s="108"/>
      <c r="V1535" s="108"/>
      <c r="W1535" s="108"/>
      <c r="X1535" s="108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</row>
    <row r="1536" spans="1:49" x14ac:dyDescent="0.25">
      <c r="A1536" s="109"/>
      <c r="B1536" s="119"/>
      <c r="C1536" s="144"/>
      <c r="D1536" s="114"/>
      <c r="E1536" s="143"/>
      <c r="F1536" s="109"/>
      <c r="G1536" s="121"/>
      <c r="H1536" s="99"/>
      <c r="I1536" s="99" t="s">
        <v>10</v>
      </c>
      <c r="J1536" s="12" t="s">
        <v>405</v>
      </c>
      <c r="K1536" s="13" t="s">
        <v>1004</v>
      </c>
      <c r="L1536" s="14">
        <v>2387.58</v>
      </c>
      <c r="M1536" s="15">
        <v>2387.58</v>
      </c>
      <c r="N1536" s="12" t="s">
        <v>1128</v>
      </c>
      <c r="O1536" s="108"/>
      <c r="P1536" s="108"/>
      <c r="Q1536" s="108"/>
      <c r="R1536" s="108"/>
      <c r="S1536" s="108"/>
      <c r="T1536" s="108"/>
      <c r="U1536" s="108"/>
      <c r="V1536" s="108"/>
      <c r="W1536" s="108"/>
      <c r="X1536" s="108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</row>
    <row r="1537" spans="1:49" x14ac:dyDescent="0.25">
      <c r="A1537" s="109"/>
      <c r="B1537" s="119"/>
      <c r="C1537" s="144"/>
      <c r="D1537" s="114"/>
      <c r="E1537" s="143"/>
      <c r="F1537" s="109"/>
      <c r="G1537" s="121"/>
      <c r="H1537" s="99"/>
      <c r="I1537" s="99"/>
      <c r="J1537" s="12" t="s">
        <v>1249</v>
      </c>
      <c r="K1537" s="13" t="s">
        <v>1195</v>
      </c>
      <c r="L1537" s="14">
        <v>1122.0999999999999</v>
      </c>
      <c r="M1537" s="15">
        <v>1122.0999999999999</v>
      </c>
      <c r="N1537" s="12" t="s">
        <v>1257</v>
      </c>
      <c r="O1537" s="108"/>
      <c r="P1537" s="108"/>
      <c r="Q1537" s="108"/>
      <c r="R1537" s="108"/>
      <c r="S1537" s="108"/>
      <c r="T1537" s="108"/>
      <c r="U1537" s="108"/>
      <c r="V1537" s="108"/>
      <c r="W1537" s="108"/>
      <c r="X1537" s="108"/>
      <c r="AM1537" s="16"/>
      <c r="AN1537" s="16"/>
      <c r="AO1537" s="16"/>
      <c r="AP1537" s="16"/>
      <c r="AQ1537" s="16"/>
      <c r="AR1537" s="16"/>
      <c r="AS1537" s="16"/>
      <c r="AT1537" s="16"/>
      <c r="AU1537" s="16"/>
      <c r="AV1537" s="16"/>
      <c r="AW1537" s="16"/>
    </row>
    <row r="1538" spans="1:49" x14ac:dyDescent="0.25">
      <c r="A1538" s="109"/>
      <c r="B1538" s="119"/>
      <c r="C1538" s="144"/>
      <c r="D1538" s="114"/>
      <c r="E1538" s="143"/>
      <c r="F1538" s="109"/>
      <c r="G1538" s="121"/>
      <c r="H1538" s="99"/>
      <c r="I1538" s="99"/>
      <c r="J1538" s="12" t="s">
        <v>1327</v>
      </c>
      <c r="K1538" s="13" t="s">
        <v>1284</v>
      </c>
      <c r="L1538" s="14">
        <v>1028.8</v>
      </c>
      <c r="M1538" s="15">
        <v>1028.8</v>
      </c>
      <c r="N1538" s="12" t="s">
        <v>1338</v>
      </c>
      <c r="O1538" s="108"/>
      <c r="P1538" s="108"/>
      <c r="Q1538" s="108"/>
      <c r="R1538" s="108"/>
      <c r="S1538" s="108"/>
      <c r="T1538" s="108"/>
      <c r="U1538" s="108"/>
      <c r="V1538" s="108"/>
      <c r="W1538" s="108"/>
      <c r="X1538" s="108"/>
      <c r="AM1538" s="16"/>
      <c r="AN1538" s="16"/>
      <c r="AO1538" s="16"/>
      <c r="AP1538" s="16"/>
      <c r="AQ1538" s="16"/>
      <c r="AR1538" s="16"/>
      <c r="AS1538" s="16"/>
      <c r="AT1538" s="16"/>
      <c r="AU1538" s="16"/>
      <c r="AV1538" s="16"/>
      <c r="AW1538" s="16"/>
    </row>
    <row r="1539" spans="1:49" ht="15.75" customHeight="1" x14ac:dyDescent="0.25">
      <c r="A1539" s="109"/>
      <c r="B1539" s="119"/>
      <c r="C1539" s="144"/>
      <c r="D1539" s="114"/>
      <c r="E1539" s="143"/>
      <c r="F1539" s="109"/>
      <c r="G1539" s="121"/>
      <c r="H1539" s="99"/>
      <c r="I1539" s="99"/>
      <c r="J1539" s="12" t="s">
        <v>1144</v>
      </c>
      <c r="K1539" s="13" t="s">
        <v>661</v>
      </c>
      <c r="L1539" s="14">
        <v>1352.8</v>
      </c>
      <c r="M1539" s="14">
        <v>1352.8</v>
      </c>
      <c r="N1539" s="12" t="s">
        <v>1103</v>
      </c>
      <c r="O1539" s="108"/>
      <c r="P1539" s="108"/>
      <c r="Q1539" s="108"/>
      <c r="R1539" s="108"/>
      <c r="S1539" s="108"/>
      <c r="T1539" s="108"/>
      <c r="U1539" s="108"/>
      <c r="V1539" s="108"/>
      <c r="W1539" s="108"/>
      <c r="X1539" s="108"/>
      <c r="AM1539" s="16"/>
      <c r="AN1539" s="16"/>
      <c r="AO1539" s="16"/>
      <c r="AP1539" s="16"/>
      <c r="AQ1539" s="16"/>
      <c r="AR1539" s="16"/>
      <c r="AS1539" s="16"/>
      <c r="AT1539" s="16"/>
      <c r="AU1539" s="16"/>
      <c r="AV1539" s="16"/>
      <c r="AW1539" s="16"/>
    </row>
    <row r="1540" spans="1:49" ht="15.75" customHeight="1" x14ac:dyDescent="0.25">
      <c r="A1540" s="109"/>
      <c r="B1540" s="119"/>
      <c r="C1540" s="144"/>
      <c r="D1540" s="114"/>
      <c r="E1540" s="143"/>
      <c r="F1540" s="109"/>
      <c r="G1540" s="121"/>
      <c r="H1540" s="99"/>
      <c r="I1540" s="99" t="s">
        <v>20</v>
      </c>
      <c r="J1540" s="12" t="s">
        <v>1475</v>
      </c>
      <c r="K1540" s="12" t="s">
        <v>1446</v>
      </c>
      <c r="L1540" s="15">
        <v>1025.4000000000001</v>
      </c>
      <c r="M1540" s="15">
        <v>1025.4000000000001</v>
      </c>
      <c r="N1540" s="12" t="s">
        <v>1482</v>
      </c>
      <c r="O1540" s="108"/>
      <c r="P1540" s="108"/>
      <c r="Q1540" s="108"/>
      <c r="R1540" s="108"/>
      <c r="S1540" s="108"/>
      <c r="T1540" s="108"/>
      <c r="U1540" s="108"/>
      <c r="V1540" s="108"/>
      <c r="W1540" s="108"/>
      <c r="X1540" s="108"/>
      <c r="AM1540" s="16"/>
      <c r="AN1540" s="16"/>
      <c r="AO1540" s="16"/>
      <c r="AP1540" s="16"/>
      <c r="AQ1540" s="16"/>
      <c r="AR1540" s="16"/>
      <c r="AS1540" s="16"/>
      <c r="AT1540" s="16"/>
      <c r="AU1540" s="16"/>
      <c r="AV1540" s="16"/>
      <c r="AW1540" s="16"/>
    </row>
    <row r="1541" spans="1:49" ht="15.75" customHeight="1" x14ac:dyDescent="0.25">
      <c r="A1541" s="109"/>
      <c r="B1541" s="119"/>
      <c r="C1541" s="144"/>
      <c r="D1541" s="114"/>
      <c r="E1541" s="143"/>
      <c r="F1541" s="109"/>
      <c r="G1541" s="121"/>
      <c r="H1541" s="99"/>
      <c r="I1541" s="99"/>
      <c r="J1541" s="12" t="s">
        <v>1772</v>
      </c>
      <c r="K1541" s="12" t="s">
        <v>1771</v>
      </c>
      <c r="L1541" s="15">
        <v>1051.7</v>
      </c>
      <c r="M1541" s="15">
        <v>1051.7</v>
      </c>
      <c r="N1541" s="12" t="s">
        <v>1812</v>
      </c>
      <c r="O1541" s="108"/>
      <c r="P1541" s="108"/>
      <c r="Q1541" s="108"/>
      <c r="R1541" s="108"/>
      <c r="S1541" s="108"/>
      <c r="T1541" s="108"/>
      <c r="U1541" s="108"/>
      <c r="V1541" s="108"/>
      <c r="W1541" s="108"/>
      <c r="X1541" s="108"/>
      <c r="AM1541" s="16"/>
      <c r="AN1541" s="16"/>
      <c r="AO1541" s="16"/>
      <c r="AP1541" s="16"/>
      <c r="AQ1541" s="16"/>
      <c r="AR1541" s="16"/>
      <c r="AS1541" s="16"/>
      <c r="AT1541" s="16"/>
      <c r="AU1541" s="16"/>
      <c r="AV1541" s="16"/>
      <c r="AW1541" s="16"/>
    </row>
    <row r="1542" spans="1:49" ht="15.75" customHeight="1" x14ac:dyDescent="0.25">
      <c r="A1542" s="109"/>
      <c r="B1542" s="119"/>
      <c r="C1542" s="144"/>
      <c r="D1542" s="115"/>
      <c r="E1542" s="143"/>
      <c r="F1542" s="109"/>
      <c r="G1542" s="121"/>
      <c r="H1542" s="99"/>
      <c r="I1542" s="99"/>
      <c r="J1542" s="12" t="s">
        <v>1602</v>
      </c>
      <c r="K1542" s="12" t="s">
        <v>1586</v>
      </c>
      <c r="L1542" s="15">
        <v>1357.4</v>
      </c>
      <c r="M1542" s="15">
        <v>1357.4</v>
      </c>
      <c r="N1542" s="12" t="s">
        <v>1641</v>
      </c>
      <c r="O1542" s="108"/>
      <c r="P1542" s="108"/>
      <c r="Q1542" s="108"/>
      <c r="R1542" s="108"/>
      <c r="S1542" s="108"/>
      <c r="T1542" s="108"/>
      <c r="U1542" s="108"/>
      <c r="V1542" s="108"/>
      <c r="W1542" s="108"/>
      <c r="X1542" s="108"/>
      <c r="AM1542" s="16"/>
      <c r="AN1542" s="16"/>
      <c r="AO1542" s="16"/>
      <c r="AP1542" s="16"/>
      <c r="AQ1542" s="16"/>
      <c r="AR1542" s="16"/>
      <c r="AS1542" s="16"/>
      <c r="AT1542" s="16"/>
      <c r="AU1542" s="16"/>
      <c r="AV1542" s="16"/>
      <c r="AW1542" s="16"/>
    </row>
    <row r="1543" spans="1:49" ht="15.75" customHeight="1" x14ac:dyDescent="0.25">
      <c r="A1543" s="109" t="s">
        <v>1999</v>
      </c>
      <c r="B1543" s="119">
        <v>90500000</v>
      </c>
      <c r="C1543" s="144" t="s">
        <v>37</v>
      </c>
      <c r="D1543" s="113" t="s">
        <v>162</v>
      </c>
      <c r="E1543" s="143" t="s">
        <v>49</v>
      </c>
      <c r="F1543" s="109" t="s">
        <v>66</v>
      </c>
      <c r="G1543" s="121">
        <v>1850</v>
      </c>
      <c r="H1543" s="99" t="s">
        <v>64</v>
      </c>
      <c r="I1543" s="99" t="s">
        <v>8</v>
      </c>
      <c r="J1543" s="12"/>
      <c r="K1543" s="13"/>
      <c r="L1543" s="14"/>
      <c r="M1543" s="15"/>
      <c r="N1543" s="12"/>
      <c r="O1543" s="108">
        <f>SUM(L1543:L1544)</f>
        <v>0</v>
      </c>
      <c r="P1543" s="108">
        <f>SUM(M1543:M1544)</f>
        <v>0</v>
      </c>
      <c r="Q1543" s="108">
        <f>SUM(L1545:L1546)</f>
        <v>100</v>
      </c>
      <c r="R1543" s="108">
        <f>SUM(M1545:M1546)</f>
        <v>100</v>
      </c>
      <c r="S1543" s="108">
        <f>SUM(L1547:L1548)</f>
        <v>0</v>
      </c>
      <c r="T1543" s="108">
        <f>SUM(M1547:M1548)</f>
        <v>0</v>
      </c>
      <c r="U1543" s="108">
        <f>SUM(L1549:L1550)</f>
        <v>530</v>
      </c>
      <c r="V1543" s="108">
        <f>SUM(M1549:M1550)</f>
        <v>530</v>
      </c>
      <c r="W1543" s="108">
        <f t="shared" ref="W1543" si="97">O1543+Q1543+S1543+U1543</f>
        <v>630</v>
      </c>
      <c r="X1543" s="108">
        <f t="shared" ref="X1543" si="98">P1543+R1543+T1543+V1543</f>
        <v>630</v>
      </c>
      <c r="AM1543" s="16"/>
      <c r="AN1543" s="16"/>
      <c r="AO1543" s="16"/>
      <c r="AP1543" s="16"/>
      <c r="AQ1543" s="16"/>
      <c r="AR1543" s="16"/>
      <c r="AS1543" s="16"/>
      <c r="AT1543" s="16"/>
      <c r="AU1543" s="16"/>
      <c r="AV1543" s="16"/>
      <c r="AW1543" s="16"/>
    </row>
    <row r="1544" spans="1:49" ht="15.75" customHeight="1" x14ac:dyDescent="0.25">
      <c r="A1544" s="109"/>
      <c r="B1544" s="119"/>
      <c r="C1544" s="144"/>
      <c r="D1544" s="114"/>
      <c r="E1544" s="143"/>
      <c r="F1544" s="109"/>
      <c r="G1544" s="121"/>
      <c r="H1544" s="99"/>
      <c r="I1544" s="99"/>
      <c r="J1544" s="12"/>
      <c r="K1544" s="13"/>
      <c r="L1544" s="14"/>
      <c r="M1544" s="14"/>
      <c r="N1544" s="13"/>
      <c r="O1544" s="108"/>
      <c r="P1544" s="108"/>
      <c r="Q1544" s="108"/>
      <c r="R1544" s="108"/>
      <c r="S1544" s="108"/>
      <c r="T1544" s="108"/>
      <c r="U1544" s="108"/>
      <c r="V1544" s="108"/>
      <c r="W1544" s="108"/>
      <c r="X1544" s="108"/>
      <c r="AM1544" s="16"/>
      <c r="AN1544" s="16"/>
      <c r="AO1544" s="16"/>
      <c r="AP1544" s="16"/>
      <c r="AQ1544" s="16"/>
      <c r="AR1544" s="16"/>
      <c r="AS1544" s="16"/>
      <c r="AT1544" s="16"/>
      <c r="AU1544" s="16"/>
      <c r="AV1544" s="16"/>
      <c r="AW1544" s="16"/>
    </row>
    <row r="1545" spans="1:49" ht="15.75" customHeight="1" x14ac:dyDescent="0.25">
      <c r="A1545" s="109"/>
      <c r="B1545" s="119"/>
      <c r="C1545" s="144"/>
      <c r="D1545" s="114"/>
      <c r="E1545" s="143"/>
      <c r="F1545" s="109"/>
      <c r="G1545" s="121"/>
      <c r="H1545" s="99"/>
      <c r="I1545" s="99" t="s">
        <v>19</v>
      </c>
      <c r="J1545" s="12" t="s">
        <v>513</v>
      </c>
      <c r="K1545" s="13" t="s">
        <v>464</v>
      </c>
      <c r="L1545" s="14">
        <v>100</v>
      </c>
      <c r="M1545" s="14">
        <v>100</v>
      </c>
      <c r="N1545" s="12" t="s">
        <v>466</v>
      </c>
      <c r="O1545" s="108"/>
      <c r="P1545" s="108"/>
      <c r="Q1545" s="108"/>
      <c r="R1545" s="108"/>
      <c r="S1545" s="108"/>
      <c r="T1545" s="108"/>
      <c r="U1545" s="108"/>
      <c r="V1545" s="108"/>
      <c r="W1545" s="108"/>
      <c r="X1545" s="108"/>
      <c r="AM1545" s="16"/>
      <c r="AN1545" s="16"/>
      <c r="AO1545" s="16"/>
      <c r="AP1545" s="16"/>
      <c r="AQ1545" s="16"/>
      <c r="AR1545" s="16"/>
      <c r="AS1545" s="16"/>
      <c r="AT1545" s="16"/>
      <c r="AU1545" s="16"/>
      <c r="AV1545" s="16"/>
      <c r="AW1545" s="16"/>
    </row>
    <row r="1546" spans="1:49" ht="15.75" customHeight="1" x14ac:dyDescent="0.25">
      <c r="A1546" s="109"/>
      <c r="B1546" s="119"/>
      <c r="C1546" s="144"/>
      <c r="D1546" s="114"/>
      <c r="E1546" s="143"/>
      <c r="F1546" s="109"/>
      <c r="G1546" s="121"/>
      <c r="H1546" s="99"/>
      <c r="I1546" s="99"/>
      <c r="J1546" s="12"/>
      <c r="K1546" s="13"/>
      <c r="L1546" s="14"/>
      <c r="M1546" s="14"/>
      <c r="N1546" s="12"/>
      <c r="O1546" s="108"/>
      <c r="P1546" s="108"/>
      <c r="Q1546" s="108"/>
      <c r="R1546" s="108"/>
      <c r="S1546" s="108"/>
      <c r="T1546" s="108"/>
      <c r="U1546" s="108"/>
      <c r="V1546" s="108"/>
      <c r="W1546" s="108"/>
      <c r="X1546" s="108"/>
      <c r="AM1546" s="16"/>
      <c r="AN1546" s="16"/>
      <c r="AO1546" s="16"/>
      <c r="AP1546" s="16"/>
      <c r="AQ1546" s="16"/>
      <c r="AR1546" s="16"/>
      <c r="AS1546" s="16"/>
      <c r="AT1546" s="16"/>
      <c r="AU1546" s="16"/>
      <c r="AV1546" s="16"/>
      <c r="AW1546" s="16"/>
    </row>
    <row r="1547" spans="1:49" ht="15.75" customHeight="1" x14ac:dyDescent="0.25">
      <c r="A1547" s="109"/>
      <c r="B1547" s="119"/>
      <c r="C1547" s="144"/>
      <c r="D1547" s="114"/>
      <c r="E1547" s="143"/>
      <c r="F1547" s="109"/>
      <c r="G1547" s="121"/>
      <c r="H1547" s="99"/>
      <c r="I1547" s="99" t="s">
        <v>10</v>
      </c>
      <c r="J1547" s="12"/>
      <c r="K1547" s="13"/>
      <c r="L1547" s="14"/>
      <c r="M1547" s="15"/>
      <c r="N1547" s="12"/>
      <c r="O1547" s="108"/>
      <c r="P1547" s="108"/>
      <c r="Q1547" s="108"/>
      <c r="R1547" s="108"/>
      <c r="S1547" s="108"/>
      <c r="T1547" s="108"/>
      <c r="U1547" s="108"/>
      <c r="V1547" s="108"/>
      <c r="W1547" s="108"/>
      <c r="X1547" s="108"/>
      <c r="AM1547" s="16"/>
      <c r="AN1547" s="16"/>
      <c r="AO1547" s="16"/>
      <c r="AP1547" s="16"/>
      <c r="AQ1547" s="16"/>
      <c r="AR1547" s="16"/>
      <c r="AS1547" s="16"/>
      <c r="AT1547" s="16"/>
      <c r="AU1547" s="16"/>
      <c r="AV1547" s="16"/>
      <c r="AW1547" s="16"/>
    </row>
    <row r="1548" spans="1:49" ht="15.75" customHeight="1" x14ac:dyDescent="0.25">
      <c r="A1548" s="109"/>
      <c r="B1548" s="119"/>
      <c r="C1548" s="144"/>
      <c r="D1548" s="114"/>
      <c r="E1548" s="143"/>
      <c r="F1548" s="109"/>
      <c r="G1548" s="121"/>
      <c r="H1548" s="99"/>
      <c r="I1548" s="99"/>
      <c r="J1548" s="12"/>
      <c r="K1548" s="13"/>
      <c r="L1548" s="14"/>
      <c r="M1548" s="14"/>
      <c r="N1548" s="12"/>
      <c r="O1548" s="108"/>
      <c r="P1548" s="108"/>
      <c r="Q1548" s="108"/>
      <c r="R1548" s="108"/>
      <c r="S1548" s="108"/>
      <c r="T1548" s="108"/>
      <c r="U1548" s="108"/>
      <c r="V1548" s="108"/>
      <c r="W1548" s="108"/>
      <c r="X1548" s="108"/>
      <c r="AM1548" s="16"/>
      <c r="AN1548" s="16"/>
      <c r="AO1548" s="16"/>
      <c r="AP1548" s="16"/>
      <c r="AQ1548" s="16"/>
      <c r="AR1548" s="16"/>
      <c r="AS1548" s="16"/>
      <c r="AT1548" s="16"/>
      <c r="AU1548" s="16"/>
      <c r="AV1548" s="16"/>
      <c r="AW1548" s="16"/>
    </row>
    <row r="1549" spans="1:49" ht="15.75" customHeight="1" x14ac:dyDescent="0.25">
      <c r="A1549" s="109"/>
      <c r="B1549" s="119"/>
      <c r="C1549" s="144"/>
      <c r="D1549" s="114"/>
      <c r="E1549" s="143"/>
      <c r="F1549" s="109"/>
      <c r="G1549" s="121"/>
      <c r="H1549" s="99"/>
      <c r="I1549" s="99" t="s">
        <v>20</v>
      </c>
      <c r="J1549" s="12" t="s">
        <v>1887</v>
      </c>
      <c r="K1549" s="13" t="s">
        <v>1844</v>
      </c>
      <c r="L1549" s="14">
        <v>200</v>
      </c>
      <c r="M1549" s="15">
        <v>200</v>
      </c>
      <c r="N1549" s="12" t="s">
        <v>1934</v>
      </c>
      <c r="O1549" s="108"/>
      <c r="P1549" s="108"/>
      <c r="Q1549" s="108"/>
      <c r="R1549" s="108"/>
      <c r="S1549" s="108"/>
      <c r="T1549" s="108"/>
      <c r="U1549" s="108"/>
      <c r="V1549" s="108"/>
      <c r="W1549" s="108"/>
      <c r="X1549" s="108"/>
      <c r="AM1549" s="16"/>
      <c r="AN1549" s="16"/>
      <c r="AO1549" s="16"/>
      <c r="AP1549" s="16"/>
      <c r="AQ1549" s="16"/>
      <c r="AR1549" s="16"/>
      <c r="AS1549" s="16"/>
      <c r="AT1549" s="16"/>
      <c r="AU1549" s="16"/>
      <c r="AV1549" s="16"/>
      <c r="AW1549" s="16"/>
    </row>
    <row r="1550" spans="1:49" ht="15.75" customHeight="1" x14ac:dyDescent="0.25">
      <c r="A1550" s="109"/>
      <c r="B1550" s="119"/>
      <c r="C1550" s="144"/>
      <c r="D1550" s="115"/>
      <c r="E1550" s="143"/>
      <c r="F1550" s="109"/>
      <c r="G1550" s="121"/>
      <c r="H1550" s="99"/>
      <c r="I1550" s="99"/>
      <c r="J1550" s="12" t="s">
        <v>1914</v>
      </c>
      <c r="K1550" s="12" t="s">
        <v>1802</v>
      </c>
      <c r="L1550" s="15">
        <v>330</v>
      </c>
      <c r="M1550" s="15">
        <v>330</v>
      </c>
      <c r="N1550" s="12" t="s">
        <v>1934</v>
      </c>
      <c r="O1550" s="108"/>
      <c r="P1550" s="108"/>
      <c r="Q1550" s="108"/>
      <c r="R1550" s="108"/>
      <c r="S1550" s="108"/>
      <c r="T1550" s="108"/>
      <c r="U1550" s="108"/>
      <c r="V1550" s="108"/>
      <c r="W1550" s="108"/>
      <c r="X1550" s="108"/>
      <c r="AM1550" s="16"/>
      <c r="AN1550" s="16"/>
      <c r="AO1550" s="16"/>
      <c r="AP1550" s="16"/>
      <c r="AQ1550" s="16"/>
      <c r="AR1550" s="16"/>
      <c r="AS1550" s="16"/>
      <c r="AT1550" s="16"/>
      <c r="AU1550" s="16"/>
      <c r="AV1550" s="16"/>
      <c r="AW1550" s="16"/>
    </row>
    <row r="1551" spans="1:49" ht="15.75" customHeight="1" x14ac:dyDescent="0.25">
      <c r="A1551" s="109" t="s">
        <v>1998</v>
      </c>
      <c r="B1551" s="119">
        <v>92200000</v>
      </c>
      <c r="C1551" s="144" t="s">
        <v>51</v>
      </c>
      <c r="D1551" s="113" t="s">
        <v>162</v>
      </c>
      <c r="E1551" s="143" t="s">
        <v>69</v>
      </c>
      <c r="F1551" s="109" t="s">
        <v>67</v>
      </c>
      <c r="G1551" s="121">
        <v>960</v>
      </c>
      <c r="H1551" s="99" t="s">
        <v>68</v>
      </c>
      <c r="I1551" s="99" t="s">
        <v>8</v>
      </c>
      <c r="J1551" s="12"/>
      <c r="K1551" s="13"/>
      <c r="L1551" s="14">
        <v>80</v>
      </c>
      <c r="M1551" s="15">
        <v>80</v>
      </c>
      <c r="N1551" s="12"/>
      <c r="O1551" s="108">
        <f>SUM(L1551:L1553)</f>
        <v>240</v>
      </c>
      <c r="P1551" s="108">
        <f>SUM(M1551:M1553)</f>
        <v>240</v>
      </c>
      <c r="Q1551" s="108">
        <f>SUM(L1554:L1556)</f>
        <v>240</v>
      </c>
      <c r="R1551" s="108">
        <f>SUM(M1554:M1556)</f>
        <v>240</v>
      </c>
      <c r="S1551" s="108">
        <f>SUM(L1557:L1558)</f>
        <v>160</v>
      </c>
      <c r="T1551" s="108">
        <f>SUM(M1557:M1558)</f>
        <v>160</v>
      </c>
      <c r="U1551" s="108">
        <f>SUM(L1559:L1561)</f>
        <v>240</v>
      </c>
      <c r="V1551" s="108">
        <f>SUM(M1559:M1561)</f>
        <v>240</v>
      </c>
      <c r="W1551" s="108">
        <f>O1551+Q1551+S1551+U1551</f>
        <v>880</v>
      </c>
      <c r="X1551" s="108">
        <f>P1551+R1551+T1551+V1551</f>
        <v>880</v>
      </c>
      <c r="AM1551" s="16"/>
      <c r="AN1551" s="16"/>
      <c r="AO1551" s="16"/>
      <c r="AP1551" s="16"/>
      <c r="AQ1551" s="16"/>
      <c r="AR1551" s="16"/>
      <c r="AS1551" s="16"/>
      <c r="AT1551" s="16"/>
      <c r="AU1551" s="16"/>
      <c r="AV1551" s="16"/>
      <c r="AW1551" s="16"/>
    </row>
    <row r="1552" spans="1:49" ht="15.75" customHeight="1" x14ac:dyDescent="0.25">
      <c r="A1552" s="109"/>
      <c r="B1552" s="119"/>
      <c r="C1552" s="144"/>
      <c r="D1552" s="114"/>
      <c r="E1552" s="143"/>
      <c r="F1552" s="109"/>
      <c r="G1552" s="121"/>
      <c r="H1552" s="99"/>
      <c r="I1552" s="99"/>
      <c r="J1552" s="12" t="s">
        <v>413</v>
      </c>
      <c r="K1552" s="13" t="s">
        <v>414</v>
      </c>
      <c r="L1552" s="14">
        <v>80</v>
      </c>
      <c r="M1552" s="15">
        <v>80</v>
      </c>
      <c r="N1552" s="12" t="s">
        <v>167</v>
      </c>
      <c r="O1552" s="108"/>
      <c r="P1552" s="108"/>
      <c r="Q1552" s="108"/>
      <c r="R1552" s="108"/>
      <c r="S1552" s="108"/>
      <c r="T1552" s="108"/>
      <c r="U1552" s="108"/>
      <c r="V1552" s="108"/>
      <c r="W1552" s="108"/>
      <c r="X1552" s="108"/>
      <c r="AM1552" s="16"/>
      <c r="AN1552" s="16"/>
      <c r="AO1552" s="16"/>
      <c r="AP1552" s="16"/>
      <c r="AQ1552" s="16"/>
      <c r="AR1552" s="16"/>
      <c r="AS1552" s="16"/>
      <c r="AT1552" s="16"/>
      <c r="AU1552" s="16"/>
      <c r="AV1552" s="16"/>
      <c r="AW1552" s="16"/>
    </row>
    <row r="1553" spans="1:49" ht="15.75" customHeight="1" x14ac:dyDescent="0.25">
      <c r="A1553" s="109"/>
      <c r="B1553" s="119"/>
      <c r="C1553" s="144"/>
      <c r="D1553" s="114"/>
      <c r="E1553" s="143"/>
      <c r="F1553" s="109"/>
      <c r="G1553" s="121"/>
      <c r="H1553" s="99"/>
      <c r="I1553" s="99"/>
      <c r="J1553" s="12" t="s">
        <v>233</v>
      </c>
      <c r="K1553" s="13" t="s">
        <v>230</v>
      </c>
      <c r="L1553" s="14">
        <v>80</v>
      </c>
      <c r="M1553" s="14">
        <v>80</v>
      </c>
      <c r="N1553" s="12" t="s">
        <v>254</v>
      </c>
      <c r="O1553" s="108"/>
      <c r="P1553" s="108"/>
      <c r="Q1553" s="108"/>
      <c r="R1553" s="108"/>
      <c r="S1553" s="108"/>
      <c r="T1553" s="108"/>
      <c r="U1553" s="108"/>
      <c r="V1553" s="108"/>
      <c r="W1553" s="108"/>
      <c r="X1553" s="108"/>
      <c r="AM1553" s="16"/>
      <c r="AN1553" s="16"/>
      <c r="AO1553" s="16"/>
      <c r="AP1553" s="16"/>
      <c r="AQ1553" s="16"/>
      <c r="AR1553" s="16"/>
      <c r="AS1553" s="16"/>
      <c r="AT1553" s="16"/>
      <c r="AU1553" s="16"/>
      <c r="AV1553" s="16"/>
      <c r="AW1553" s="16"/>
    </row>
    <row r="1554" spans="1:49" ht="15.75" customHeight="1" x14ac:dyDescent="0.25">
      <c r="A1554" s="109"/>
      <c r="B1554" s="119"/>
      <c r="C1554" s="144"/>
      <c r="D1554" s="114"/>
      <c r="E1554" s="143"/>
      <c r="F1554" s="109"/>
      <c r="G1554" s="121"/>
      <c r="H1554" s="99"/>
      <c r="I1554" s="99" t="s">
        <v>19</v>
      </c>
      <c r="J1554" s="12" t="s">
        <v>907</v>
      </c>
      <c r="K1554" s="13" t="s">
        <v>645</v>
      </c>
      <c r="L1554" s="14">
        <v>80</v>
      </c>
      <c r="M1554" s="14">
        <v>80</v>
      </c>
      <c r="N1554" s="12" t="s">
        <v>895</v>
      </c>
      <c r="O1554" s="108"/>
      <c r="P1554" s="108"/>
      <c r="Q1554" s="108"/>
      <c r="R1554" s="108"/>
      <c r="S1554" s="108"/>
      <c r="T1554" s="108"/>
      <c r="U1554" s="108"/>
      <c r="V1554" s="108"/>
      <c r="W1554" s="108"/>
      <c r="X1554" s="108"/>
      <c r="AM1554" s="16"/>
      <c r="AN1554" s="16"/>
      <c r="AO1554" s="16"/>
      <c r="AP1554" s="16"/>
      <c r="AQ1554" s="16"/>
      <c r="AR1554" s="16"/>
      <c r="AS1554" s="16"/>
      <c r="AT1554" s="16"/>
      <c r="AU1554" s="16"/>
      <c r="AV1554" s="16"/>
      <c r="AW1554" s="16"/>
    </row>
    <row r="1555" spans="1:49" ht="15.75" customHeight="1" x14ac:dyDescent="0.25">
      <c r="A1555" s="109"/>
      <c r="B1555" s="119"/>
      <c r="C1555" s="144"/>
      <c r="D1555" s="114"/>
      <c r="E1555" s="143"/>
      <c r="F1555" s="109"/>
      <c r="G1555" s="121"/>
      <c r="H1555" s="99"/>
      <c r="I1555" s="99"/>
      <c r="J1555" s="12" t="s">
        <v>921</v>
      </c>
      <c r="K1555" s="13" t="s">
        <v>466</v>
      </c>
      <c r="L1555" s="14">
        <v>80</v>
      </c>
      <c r="M1555" s="14">
        <v>80</v>
      </c>
      <c r="N1555" s="12" t="s">
        <v>515</v>
      </c>
      <c r="O1555" s="108"/>
      <c r="P1555" s="108"/>
      <c r="Q1555" s="108"/>
      <c r="R1555" s="108"/>
      <c r="S1555" s="108"/>
      <c r="T1555" s="108"/>
      <c r="U1555" s="108"/>
      <c r="V1555" s="108"/>
      <c r="W1555" s="108"/>
      <c r="X1555" s="108"/>
      <c r="AM1555" s="16"/>
      <c r="AN1555" s="16"/>
      <c r="AO1555" s="16"/>
      <c r="AP1555" s="16"/>
      <c r="AQ1555" s="16"/>
      <c r="AR1555" s="16"/>
      <c r="AS1555" s="16"/>
      <c r="AT1555" s="16"/>
      <c r="AU1555" s="16"/>
      <c r="AV1555" s="16"/>
      <c r="AW1555" s="16"/>
    </row>
    <row r="1556" spans="1:49" ht="15.75" customHeight="1" x14ac:dyDescent="0.25">
      <c r="A1556" s="109"/>
      <c r="B1556" s="119"/>
      <c r="C1556" s="144"/>
      <c r="D1556" s="114"/>
      <c r="E1556" s="143"/>
      <c r="F1556" s="109"/>
      <c r="G1556" s="121"/>
      <c r="H1556" s="99"/>
      <c r="I1556" s="99"/>
      <c r="J1556" s="12" t="s">
        <v>934</v>
      </c>
      <c r="K1556" s="13" t="s">
        <v>930</v>
      </c>
      <c r="L1556" s="14">
        <v>80</v>
      </c>
      <c r="M1556" s="14">
        <v>80</v>
      </c>
      <c r="N1556" s="12" t="s">
        <v>935</v>
      </c>
      <c r="O1556" s="108"/>
      <c r="P1556" s="108"/>
      <c r="Q1556" s="108"/>
      <c r="R1556" s="108"/>
      <c r="S1556" s="108"/>
      <c r="T1556" s="108"/>
      <c r="U1556" s="108"/>
      <c r="V1556" s="108"/>
      <c r="W1556" s="108"/>
      <c r="X1556" s="108"/>
      <c r="AM1556" s="16"/>
      <c r="AN1556" s="16"/>
      <c r="AO1556" s="16"/>
      <c r="AP1556" s="16"/>
      <c r="AQ1556" s="16"/>
      <c r="AR1556" s="16"/>
      <c r="AS1556" s="16"/>
      <c r="AT1556" s="16"/>
      <c r="AU1556" s="16"/>
      <c r="AV1556" s="16"/>
      <c r="AW1556" s="16"/>
    </row>
    <row r="1557" spans="1:49" ht="15.75" customHeight="1" x14ac:dyDescent="0.25">
      <c r="A1557" s="109"/>
      <c r="B1557" s="119"/>
      <c r="C1557" s="144"/>
      <c r="D1557" s="114"/>
      <c r="E1557" s="143"/>
      <c r="F1557" s="109"/>
      <c r="G1557" s="121"/>
      <c r="H1557" s="99"/>
      <c r="I1557" s="99" t="s">
        <v>10</v>
      </c>
      <c r="J1557" s="12" t="s">
        <v>1093</v>
      </c>
      <c r="K1557" s="13" t="s">
        <v>1066</v>
      </c>
      <c r="L1557" s="14">
        <v>80</v>
      </c>
      <c r="M1557" s="15">
        <v>80</v>
      </c>
      <c r="N1557" s="12" t="s">
        <v>1091</v>
      </c>
      <c r="O1557" s="108"/>
      <c r="P1557" s="108"/>
      <c r="Q1557" s="108"/>
      <c r="R1557" s="108"/>
      <c r="S1557" s="108"/>
      <c r="T1557" s="108"/>
      <c r="U1557" s="108"/>
      <c r="V1557" s="108"/>
      <c r="W1557" s="108"/>
      <c r="X1557" s="108"/>
      <c r="AM1557" s="16"/>
      <c r="AN1557" s="16"/>
      <c r="AO1557" s="16"/>
      <c r="AP1557" s="16"/>
      <c r="AQ1557" s="16"/>
      <c r="AR1557" s="16"/>
      <c r="AS1557" s="16"/>
      <c r="AT1557" s="16"/>
      <c r="AU1557" s="16"/>
      <c r="AV1557" s="16"/>
      <c r="AW1557" s="16"/>
    </row>
    <row r="1558" spans="1:49" ht="15.75" customHeight="1" x14ac:dyDescent="0.25">
      <c r="A1558" s="109"/>
      <c r="B1558" s="119"/>
      <c r="C1558" s="144"/>
      <c r="D1558" s="114"/>
      <c r="E1558" s="143"/>
      <c r="F1558" s="109"/>
      <c r="G1558" s="121"/>
      <c r="H1558" s="99"/>
      <c r="I1558" s="99"/>
      <c r="J1558" s="12" t="s">
        <v>1401</v>
      </c>
      <c r="K1558" s="13" t="s">
        <v>1360</v>
      </c>
      <c r="L1558" s="14">
        <v>80</v>
      </c>
      <c r="M1558" s="14">
        <v>80</v>
      </c>
      <c r="N1558" s="13" t="s">
        <v>1360</v>
      </c>
      <c r="O1558" s="108"/>
      <c r="P1558" s="108"/>
      <c r="Q1558" s="108"/>
      <c r="R1558" s="108"/>
      <c r="S1558" s="108"/>
      <c r="T1558" s="108"/>
      <c r="U1558" s="108"/>
      <c r="V1558" s="108"/>
      <c r="W1558" s="108"/>
      <c r="X1558" s="108"/>
      <c r="AM1558" s="16"/>
      <c r="AN1558" s="16"/>
      <c r="AO1558" s="16"/>
      <c r="AP1558" s="16"/>
      <c r="AQ1558" s="16"/>
      <c r="AR1558" s="16"/>
      <c r="AS1558" s="16"/>
      <c r="AT1558" s="16"/>
      <c r="AU1558" s="16"/>
      <c r="AV1558" s="16"/>
      <c r="AW1558" s="16"/>
    </row>
    <row r="1559" spans="1:49" ht="15.75" customHeight="1" x14ac:dyDescent="0.25">
      <c r="A1559" s="109"/>
      <c r="B1559" s="119"/>
      <c r="C1559" s="144"/>
      <c r="D1559" s="114"/>
      <c r="E1559" s="143"/>
      <c r="F1559" s="109"/>
      <c r="G1559" s="121"/>
      <c r="H1559" s="99"/>
      <c r="I1559" s="99" t="s">
        <v>20</v>
      </c>
      <c r="J1559" s="12" t="s">
        <v>1651</v>
      </c>
      <c r="K1559" s="13" t="s">
        <v>1641</v>
      </c>
      <c r="L1559" s="14">
        <v>80</v>
      </c>
      <c r="M1559" s="14">
        <v>80</v>
      </c>
      <c r="N1559" s="12" t="s">
        <v>1626</v>
      </c>
      <c r="O1559" s="108"/>
      <c r="P1559" s="108"/>
      <c r="Q1559" s="108"/>
      <c r="R1559" s="108"/>
      <c r="S1559" s="108"/>
      <c r="T1559" s="108"/>
      <c r="U1559" s="108"/>
      <c r="V1559" s="108"/>
      <c r="W1559" s="108"/>
      <c r="X1559" s="108"/>
      <c r="AM1559" s="16"/>
      <c r="AN1559" s="16"/>
      <c r="AO1559" s="16"/>
      <c r="AP1559" s="16"/>
      <c r="AQ1559" s="16"/>
      <c r="AR1559" s="16"/>
      <c r="AS1559" s="16"/>
      <c r="AT1559" s="16"/>
      <c r="AU1559" s="16"/>
      <c r="AV1559" s="16"/>
      <c r="AW1559" s="16"/>
    </row>
    <row r="1560" spans="1:49" ht="15.75" customHeight="1" x14ac:dyDescent="0.25">
      <c r="A1560" s="109"/>
      <c r="B1560" s="119"/>
      <c r="C1560" s="144"/>
      <c r="D1560" s="114"/>
      <c r="E1560" s="143"/>
      <c r="F1560" s="109"/>
      <c r="G1560" s="121"/>
      <c r="H1560" s="99"/>
      <c r="I1560" s="99"/>
      <c r="J1560" s="12" t="s">
        <v>1822</v>
      </c>
      <c r="K1560" s="13" t="s">
        <v>1812</v>
      </c>
      <c r="L1560" s="14">
        <v>80</v>
      </c>
      <c r="M1560" s="14">
        <v>80</v>
      </c>
      <c r="N1560" s="12" t="s">
        <v>1821</v>
      </c>
      <c r="O1560" s="108"/>
      <c r="P1560" s="108"/>
      <c r="Q1560" s="108"/>
      <c r="R1560" s="108"/>
      <c r="S1560" s="108"/>
      <c r="T1560" s="108"/>
      <c r="U1560" s="108"/>
      <c r="V1560" s="108"/>
      <c r="W1560" s="108"/>
      <c r="X1560" s="108"/>
      <c r="AM1560" s="16"/>
      <c r="AN1560" s="16"/>
      <c r="AO1560" s="16"/>
      <c r="AP1560" s="16"/>
      <c r="AQ1560" s="16"/>
      <c r="AR1560" s="16"/>
      <c r="AS1560" s="16"/>
      <c r="AT1560" s="16"/>
      <c r="AU1560" s="16"/>
      <c r="AV1560" s="16"/>
      <c r="AW1560" s="16"/>
    </row>
    <row r="1561" spans="1:49" ht="21.75" customHeight="1" x14ac:dyDescent="0.25">
      <c r="A1561" s="109"/>
      <c r="B1561" s="119"/>
      <c r="C1561" s="144"/>
      <c r="D1561" s="115"/>
      <c r="E1561" s="143"/>
      <c r="F1561" s="109"/>
      <c r="G1561" s="121"/>
      <c r="H1561" s="99"/>
      <c r="I1561" s="99"/>
      <c r="J1561" s="12" t="s">
        <v>1695</v>
      </c>
      <c r="K1561" s="12" t="s">
        <v>1486</v>
      </c>
      <c r="L1561" s="15">
        <v>80</v>
      </c>
      <c r="M1561" s="14">
        <v>80</v>
      </c>
      <c r="N1561" s="12" t="s">
        <v>1530</v>
      </c>
      <c r="O1561" s="108"/>
      <c r="P1561" s="108"/>
      <c r="Q1561" s="108"/>
      <c r="R1561" s="108"/>
      <c r="S1561" s="108"/>
      <c r="T1561" s="108"/>
      <c r="U1561" s="108"/>
      <c r="V1561" s="108"/>
      <c r="W1561" s="108"/>
      <c r="X1561" s="108"/>
      <c r="AM1561" s="16"/>
      <c r="AN1561" s="16"/>
      <c r="AO1561" s="16"/>
      <c r="AP1561" s="16"/>
      <c r="AQ1561" s="16"/>
      <c r="AR1561" s="16"/>
      <c r="AS1561" s="16"/>
      <c r="AT1561" s="16"/>
      <c r="AU1561" s="16"/>
      <c r="AV1561" s="16"/>
      <c r="AW1561" s="16"/>
    </row>
    <row r="1562" spans="1:49" ht="15.75" customHeight="1" x14ac:dyDescent="0.25">
      <c r="A1562" s="109" t="s">
        <v>1999</v>
      </c>
      <c r="B1562" s="119">
        <v>98300000</v>
      </c>
      <c r="C1562" s="144" t="s">
        <v>22</v>
      </c>
      <c r="D1562" s="113" t="s">
        <v>162</v>
      </c>
      <c r="E1562" s="143" t="s">
        <v>44</v>
      </c>
      <c r="F1562" s="109" t="s">
        <v>57</v>
      </c>
      <c r="G1562" s="121">
        <v>29250</v>
      </c>
      <c r="H1562" s="99" t="s">
        <v>53</v>
      </c>
      <c r="I1562" s="99" t="s">
        <v>8</v>
      </c>
      <c r="J1562" s="12"/>
      <c r="K1562" s="13"/>
      <c r="L1562" s="14"/>
      <c r="M1562" s="15"/>
      <c r="N1562" s="12"/>
      <c r="O1562" s="108">
        <f>SUM(L1562:L1564)</f>
        <v>6019</v>
      </c>
      <c r="P1562" s="108">
        <f>SUM(M1562:M1564)</f>
        <v>6019</v>
      </c>
      <c r="Q1562" s="108">
        <f>SUM(L1565:L1567)</f>
        <v>7695.9999999999991</v>
      </c>
      <c r="R1562" s="108">
        <f>SUM(M1565:M1567)</f>
        <v>7695.9999999999991</v>
      </c>
      <c r="S1562" s="108">
        <f>SUM(L1568:L1571)</f>
        <v>6502.6</v>
      </c>
      <c r="T1562" s="108">
        <f>SUM(M1568:M1571)</f>
        <v>6502.6</v>
      </c>
      <c r="U1562" s="108">
        <f>SUM(L1572:L1574)</f>
        <v>6947.2000000000007</v>
      </c>
      <c r="V1562" s="108">
        <f>SUM(M1572:M1574)</f>
        <v>6947.2000000000007</v>
      </c>
      <c r="W1562" s="108">
        <f t="shared" ref="W1562" si="99">O1562+Q1562+S1562+U1562</f>
        <v>27164.799999999999</v>
      </c>
      <c r="X1562" s="108">
        <f t="shared" ref="X1562" si="100">P1562+R1562+T1562+V1562</f>
        <v>27164.799999999999</v>
      </c>
      <c r="AM1562" s="16"/>
      <c r="AN1562" s="16"/>
      <c r="AO1562" s="16"/>
      <c r="AP1562" s="16"/>
      <c r="AQ1562" s="16"/>
      <c r="AR1562" s="16"/>
      <c r="AS1562" s="16"/>
      <c r="AT1562" s="16"/>
      <c r="AU1562" s="16"/>
      <c r="AV1562" s="16"/>
      <c r="AW1562" s="16"/>
    </row>
    <row r="1563" spans="1:49" ht="15.75" customHeight="1" x14ac:dyDescent="0.25">
      <c r="A1563" s="109"/>
      <c r="B1563" s="119"/>
      <c r="C1563" s="144"/>
      <c r="D1563" s="114"/>
      <c r="E1563" s="143"/>
      <c r="F1563" s="109"/>
      <c r="G1563" s="121"/>
      <c r="H1563" s="99"/>
      <c r="I1563" s="99"/>
      <c r="J1563" s="12" t="s">
        <v>433</v>
      </c>
      <c r="K1563" s="13" t="s">
        <v>285</v>
      </c>
      <c r="L1563" s="14">
        <v>3021.2</v>
      </c>
      <c r="M1563" s="14">
        <v>3021.2</v>
      </c>
      <c r="N1563" s="12" t="s">
        <v>421</v>
      </c>
      <c r="O1563" s="108"/>
      <c r="P1563" s="108"/>
      <c r="Q1563" s="108"/>
      <c r="R1563" s="108"/>
      <c r="S1563" s="108"/>
      <c r="T1563" s="108"/>
      <c r="U1563" s="108"/>
      <c r="V1563" s="108"/>
      <c r="W1563" s="108"/>
      <c r="X1563" s="108"/>
      <c r="AM1563" s="16"/>
      <c r="AN1563" s="16"/>
      <c r="AO1563" s="16"/>
      <c r="AP1563" s="16"/>
      <c r="AQ1563" s="16"/>
      <c r="AR1563" s="16"/>
      <c r="AS1563" s="16"/>
      <c r="AT1563" s="16"/>
      <c r="AU1563" s="16"/>
      <c r="AV1563" s="16"/>
      <c r="AW1563" s="16"/>
    </row>
    <row r="1564" spans="1:49" ht="15.75" customHeight="1" x14ac:dyDescent="0.25">
      <c r="A1564" s="109"/>
      <c r="B1564" s="119"/>
      <c r="C1564" s="144"/>
      <c r="D1564" s="114"/>
      <c r="E1564" s="143"/>
      <c r="F1564" s="109"/>
      <c r="G1564" s="121"/>
      <c r="H1564" s="99"/>
      <c r="I1564" s="99"/>
      <c r="J1564" s="12" t="s">
        <v>210</v>
      </c>
      <c r="K1564" s="13" t="s">
        <v>131</v>
      </c>
      <c r="L1564" s="14">
        <v>2997.8</v>
      </c>
      <c r="M1564" s="14">
        <v>2997.8</v>
      </c>
      <c r="N1564" s="12" t="s">
        <v>232</v>
      </c>
      <c r="O1564" s="108"/>
      <c r="P1564" s="108"/>
      <c r="Q1564" s="108"/>
      <c r="R1564" s="108"/>
      <c r="S1564" s="108"/>
      <c r="T1564" s="108"/>
      <c r="U1564" s="108"/>
      <c r="V1564" s="108"/>
      <c r="W1564" s="108"/>
      <c r="X1564" s="108"/>
      <c r="AM1564" s="16"/>
      <c r="AN1564" s="16"/>
      <c r="AO1564" s="16"/>
      <c r="AP1564" s="16"/>
      <c r="AQ1564" s="16"/>
      <c r="AR1564" s="16"/>
      <c r="AS1564" s="16"/>
      <c r="AT1564" s="16"/>
      <c r="AU1564" s="16"/>
      <c r="AV1564" s="16"/>
      <c r="AW1564" s="16"/>
    </row>
    <row r="1565" spans="1:49" ht="15.75" customHeight="1" x14ac:dyDescent="0.25">
      <c r="A1565" s="109"/>
      <c r="B1565" s="119"/>
      <c r="C1565" s="144"/>
      <c r="D1565" s="114"/>
      <c r="E1565" s="143"/>
      <c r="F1565" s="109"/>
      <c r="G1565" s="121"/>
      <c r="H1565" s="99"/>
      <c r="I1565" s="99" t="s">
        <v>19</v>
      </c>
      <c r="J1565" s="12" t="s">
        <v>504</v>
      </c>
      <c r="K1565" s="13" t="s">
        <v>80</v>
      </c>
      <c r="L1565" s="14">
        <v>2589.6</v>
      </c>
      <c r="M1565" s="14">
        <v>2589.6</v>
      </c>
      <c r="N1565" s="12" t="s">
        <v>505</v>
      </c>
      <c r="O1565" s="108"/>
      <c r="P1565" s="108"/>
      <c r="Q1565" s="108"/>
      <c r="R1565" s="108"/>
      <c r="S1565" s="108"/>
      <c r="T1565" s="108"/>
      <c r="U1565" s="108"/>
      <c r="V1565" s="108"/>
      <c r="W1565" s="108"/>
      <c r="X1565" s="108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  <c r="AW1565" s="16"/>
    </row>
    <row r="1566" spans="1:49" ht="15.75" customHeight="1" x14ac:dyDescent="0.25">
      <c r="A1566" s="109"/>
      <c r="B1566" s="119"/>
      <c r="C1566" s="144"/>
      <c r="D1566" s="114"/>
      <c r="E1566" s="143"/>
      <c r="F1566" s="109"/>
      <c r="G1566" s="121"/>
      <c r="H1566" s="99"/>
      <c r="I1566" s="99"/>
      <c r="J1566" s="12" t="s">
        <v>816</v>
      </c>
      <c r="K1566" s="13" t="s">
        <v>652</v>
      </c>
      <c r="L1566" s="14">
        <v>2540.1999999999998</v>
      </c>
      <c r="M1566" s="14">
        <v>2540.1999999999998</v>
      </c>
      <c r="N1566" s="14" t="s">
        <v>638</v>
      </c>
      <c r="O1566" s="108"/>
      <c r="P1566" s="108"/>
      <c r="Q1566" s="108"/>
      <c r="R1566" s="108"/>
      <c r="S1566" s="108"/>
      <c r="T1566" s="108"/>
      <c r="U1566" s="108"/>
      <c r="V1566" s="108"/>
      <c r="W1566" s="108"/>
      <c r="X1566" s="108"/>
      <c r="AM1566" s="16"/>
      <c r="AN1566" s="16"/>
      <c r="AO1566" s="16"/>
      <c r="AP1566" s="16"/>
      <c r="AQ1566" s="16"/>
      <c r="AR1566" s="16"/>
      <c r="AS1566" s="16"/>
      <c r="AT1566" s="16"/>
      <c r="AU1566" s="16"/>
      <c r="AV1566" s="16"/>
      <c r="AW1566" s="16"/>
    </row>
    <row r="1567" spans="1:49" ht="15.75" customHeight="1" x14ac:dyDescent="0.25">
      <c r="A1567" s="109"/>
      <c r="B1567" s="119"/>
      <c r="C1567" s="144"/>
      <c r="D1567" s="114"/>
      <c r="E1567" s="143"/>
      <c r="F1567" s="109"/>
      <c r="G1567" s="121"/>
      <c r="H1567" s="99"/>
      <c r="I1567" s="99"/>
      <c r="J1567" s="12" t="s">
        <v>879</v>
      </c>
      <c r="K1567" s="13" t="s">
        <v>238</v>
      </c>
      <c r="L1567" s="14">
        <v>2566.1999999999998</v>
      </c>
      <c r="M1567" s="14">
        <v>2566.1999999999998</v>
      </c>
      <c r="N1567" s="14" t="s">
        <v>911</v>
      </c>
      <c r="O1567" s="108"/>
      <c r="P1567" s="108"/>
      <c r="Q1567" s="108"/>
      <c r="R1567" s="108"/>
      <c r="S1567" s="108"/>
      <c r="T1567" s="108"/>
      <c r="U1567" s="108"/>
      <c r="V1567" s="108"/>
      <c r="W1567" s="108"/>
      <c r="X1567" s="108"/>
      <c r="AM1567" s="16"/>
      <c r="AN1567" s="16"/>
      <c r="AO1567" s="16"/>
      <c r="AP1567" s="16"/>
      <c r="AQ1567" s="16"/>
      <c r="AR1567" s="16"/>
      <c r="AS1567" s="16"/>
      <c r="AT1567" s="16"/>
      <c r="AU1567" s="16"/>
      <c r="AV1567" s="16"/>
      <c r="AW1567" s="16"/>
    </row>
    <row r="1568" spans="1:49" ht="15.75" customHeight="1" x14ac:dyDescent="0.25">
      <c r="A1568" s="109"/>
      <c r="B1568" s="119"/>
      <c r="C1568" s="144"/>
      <c r="D1568" s="114"/>
      <c r="E1568" s="143"/>
      <c r="F1568" s="109"/>
      <c r="G1568" s="121"/>
      <c r="H1568" s="99"/>
      <c r="I1568" s="99" t="s">
        <v>10</v>
      </c>
      <c r="J1568" s="12" t="s">
        <v>1022</v>
      </c>
      <c r="K1568" s="13" t="s">
        <v>1000</v>
      </c>
      <c r="L1568" s="14">
        <v>2289.3000000000002</v>
      </c>
      <c r="M1568" s="14">
        <v>2289.3000000000002</v>
      </c>
      <c r="N1568" s="12" t="s">
        <v>1068</v>
      </c>
      <c r="O1568" s="108"/>
      <c r="P1568" s="108"/>
      <c r="Q1568" s="108"/>
      <c r="R1568" s="108"/>
      <c r="S1568" s="108"/>
      <c r="T1568" s="108"/>
      <c r="U1568" s="108"/>
      <c r="V1568" s="108"/>
      <c r="W1568" s="108"/>
      <c r="X1568" s="108"/>
      <c r="AM1568" s="16"/>
      <c r="AN1568" s="16"/>
      <c r="AO1568" s="16"/>
      <c r="AP1568" s="16"/>
      <c r="AQ1568" s="16"/>
      <c r="AR1568" s="16"/>
      <c r="AS1568" s="16"/>
      <c r="AT1568" s="16"/>
      <c r="AU1568" s="16"/>
      <c r="AV1568" s="16"/>
      <c r="AW1568" s="16"/>
    </row>
    <row r="1569" spans="1:49" ht="15.75" customHeight="1" x14ac:dyDescent="0.25">
      <c r="A1569" s="109"/>
      <c r="B1569" s="119"/>
      <c r="C1569" s="144"/>
      <c r="D1569" s="114"/>
      <c r="E1569" s="143"/>
      <c r="F1569" s="109"/>
      <c r="G1569" s="121"/>
      <c r="H1569" s="99"/>
      <c r="I1569" s="99"/>
      <c r="J1569" s="12"/>
      <c r="K1569" s="13"/>
      <c r="L1569" s="14"/>
      <c r="M1569" s="14"/>
      <c r="N1569" s="12"/>
      <c r="O1569" s="108"/>
      <c r="P1569" s="108"/>
      <c r="Q1569" s="108"/>
      <c r="R1569" s="108"/>
      <c r="S1569" s="108"/>
      <c r="T1569" s="108"/>
      <c r="U1569" s="108"/>
      <c r="V1569" s="108"/>
      <c r="W1569" s="108"/>
      <c r="X1569" s="108"/>
      <c r="AM1569" s="16"/>
      <c r="AN1569" s="16"/>
      <c r="AO1569" s="16"/>
      <c r="AP1569" s="16"/>
      <c r="AQ1569" s="16"/>
      <c r="AR1569" s="16"/>
      <c r="AS1569" s="16"/>
      <c r="AT1569" s="16"/>
      <c r="AU1569" s="16"/>
      <c r="AV1569" s="16"/>
      <c r="AW1569" s="16"/>
    </row>
    <row r="1570" spans="1:49" ht="15.75" customHeight="1" x14ac:dyDescent="0.25">
      <c r="A1570" s="109"/>
      <c r="B1570" s="119"/>
      <c r="C1570" s="144"/>
      <c r="D1570" s="114"/>
      <c r="E1570" s="143"/>
      <c r="F1570" s="109"/>
      <c r="G1570" s="121"/>
      <c r="H1570" s="99"/>
      <c r="I1570" s="99"/>
      <c r="J1570" s="12" t="s">
        <v>1283</v>
      </c>
      <c r="K1570" s="13" t="s">
        <v>1277</v>
      </c>
      <c r="L1570" s="14">
        <v>1964.3</v>
      </c>
      <c r="M1570" s="14">
        <v>1964.3</v>
      </c>
      <c r="N1570" s="12" t="s">
        <v>1284</v>
      </c>
      <c r="O1570" s="108"/>
      <c r="P1570" s="108"/>
      <c r="Q1570" s="108"/>
      <c r="R1570" s="108"/>
      <c r="S1570" s="108"/>
      <c r="T1570" s="108"/>
      <c r="U1570" s="108"/>
      <c r="V1570" s="108"/>
      <c r="W1570" s="108"/>
      <c r="X1570" s="108"/>
      <c r="AM1570" s="16"/>
      <c r="AN1570" s="16"/>
      <c r="AO1570" s="16"/>
      <c r="AP1570" s="16"/>
      <c r="AQ1570" s="16"/>
      <c r="AR1570" s="16"/>
      <c r="AS1570" s="16"/>
      <c r="AT1570" s="16"/>
      <c r="AU1570" s="16"/>
      <c r="AV1570" s="16"/>
      <c r="AW1570" s="16"/>
    </row>
    <row r="1571" spans="1:49" ht="15.75" customHeight="1" x14ac:dyDescent="0.25">
      <c r="A1571" s="109"/>
      <c r="B1571" s="119"/>
      <c r="C1571" s="144"/>
      <c r="D1571" s="114"/>
      <c r="E1571" s="143"/>
      <c r="F1571" s="109"/>
      <c r="G1571" s="121"/>
      <c r="H1571" s="99"/>
      <c r="I1571" s="99"/>
      <c r="J1571" s="12" t="s">
        <v>1218</v>
      </c>
      <c r="K1571" s="13" t="s">
        <v>1194</v>
      </c>
      <c r="L1571" s="14">
        <v>2249</v>
      </c>
      <c r="M1571" s="14">
        <v>2249</v>
      </c>
      <c r="N1571" s="12" t="s">
        <v>1225</v>
      </c>
      <c r="O1571" s="108"/>
      <c r="P1571" s="108"/>
      <c r="Q1571" s="108"/>
      <c r="R1571" s="108"/>
      <c r="S1571" s="108"/>
      <c r="T1571" s="108"/>
      <c r="U1571" s="108"/>
      <c r="V1571" s="108"/>
      <c r="W1571" s="108"/>
      <c r="X1571" s="108"/>
      <c r="AM1571" s="16"/>
      <c r="AN1571" s="16"/>
      <c r="AO1571" s="16"/>
      <c r="AP1571" s="16"/>
      <c r="AQ1571" s="16"/>
      <c r="AR1571" s="16"/>
      <c r="AS1571" s="16"/>
      <c r="AT1571" s="16"/>
      <c r="AU1571" s="16"/>
      <c r="AV1571" s="16"/>
      <c r="AW1571" s="16"/>
    </row>
    <row r="1572" spans="1:49" ht="15.75" customHeight="1" x14ac:dyDescent="0.25">
      <c r="A1572" s="109"/>
      <c r="B1572" s="119"/>
      <c r="C1572" s="144"/>
      <c r="D1572" s="114"/>
      <c r="E1572" s="143"/>
      <c r="F1572" s="109"/>
      <c r="G1572" s="121"/>
      <c r="H1572" s="99"/>
      <c r="I1572" s="99" t="s">
        <v>20</v>
      </c>
      <c r="J1572" s="12" t="s">
        <v>1442</v>
      </c>
      <c r="K1572" s="12" t="s">
        <v>1427</v>
      </c>
      <c r="L1572" s="15">
        <v>1930.5</v>
      </c>
      <c r="M1572" s="15">
        <v>1930.5</v>
      </c>
      <c r="N1572" s="12" t="s">
        <v>1446</v>
      </c>
      <c r="O1572" s="108"/>
      <c r="P1572" s="108"/>
      <c r="Q1572" s="108"/>
      <c r="R1572" s="108"/>
      <c r="S1572" s="108"/>
      <c r="T1572" s="108"/>
      <c r="U1572" s="108"/>
      <c r="V1572" s="108"/>
      <c r="W1572" s="108"/>
      <c r="X1572" s="108"/>
      <c r="AM1572" s="16"/>
      <c r="AN1572" s="16"/>
      <c r="AO1572" s="16"/>
      <c r="AP1572" s="16"/>
      <c r="AQ1572" s="16"/>
      <c r="AR1572" s="16"/>
      <c r="AS1572" s="16"/>
      <c r="AT1572" s="16"/>
      <c r="AU1572" s="16"/>
      <c r="AV1572" s="16"/>
      <c r="AW1572" s="16"/>
    </row>
    <row r="1573" spans="1:49" ht="15.75" customHeight="1" x14ac:dyDescent="0.25">
      <c r="A1573" s="109"/>
      <c r="B1573" s="119"/>
      <c r="C1573" s="144"/>
      <c r="D1573" s="114"/>
      <c r="E1573" s="143"/>
      <c r="F1573" s="109"/>
      <c r="G1573" s="121"/>
      <c r="H1573" s="99"/>
      <c r="I1573" s="99"/>
      <c r="J1573" s="12" t="s">
        <v>1790</v>
      </c>
      <c r="K1573" s="12" t="s">
        <v>1718</v>
      </c>
      <c r="L1573" s="15">
        <v>2432.3000000000002</v>
      </c>
      <c r="M1573" s="15">
        <v>2432.3000000000002</v>
      </c>
      <c r="N1573" s="12" t="s">
        <v>1812</v>
      </c>
      <c r="O1573" s="108"/>
      <c r="P1573" s="108"/>
      <c r="Q1573" s="108"/>
      <c r="R1573" s="108"/>
      <c r="S1573" s="108"/>
      <c r="T1573" s="108"/>
      <c r="U1573" s="108"/>
      <c r="V1573" s="108"/>
      <c r="W1573" s="108"/>
      <c r="X1573" s="108"/>
      <c r="AM1573" s="16"/>
      <c r="AN1573" s="16"/>
      <c r="AO1573" s="16"/>
      <c r="AP1573" s="16"/>
      <c r="AQ1573" s="16"/>
      <c r="AR1573" s="16"/>
      <c r="AS1573" s="16"/>
      <c r="AT1573" s="16"/>
      <c r="AU1573" s="16"/>
      <c r="AV1573" s="16"/>
      <c r="AW1573" s="16"/>
    </row>
    <row r="1574" spans="1:49" ht="30" customHeight="1" x14ac:dyDescent="0.25">
      <c r="A1574" s="109"/>
      <c r="B1574" s="119"/>
      <c r="C1574" s="144"/>
      <c r="D1574" s="115"/>
      <c r="E1574" s="143"/>
      <c r="F1574" s="109"/>
      <c r="G1574" s="121"/>
      <c r="H1574" s="99"/>
      <c r="I1574" s="99"/>
      <c r="J1574" s="12" t="s">
        <v>1564</v>
      </c>
      <c r="K1574" s="12" t="s">
        <v>1565</v>
      </c>
      <c r="L1574" s="15">
        <v>2584.4</v>
      </c>
      <c r="M1574" s="15">
        <v>2584.4</v>
      </c>
      <c r="N1574" s="12" t="s">
        <v>1587</v>
      </c>
      <c r="O1574" s="108"/>
      <c r="P1574" s="108"/>
      <c r="Q1574" s="108"/>
      <c r="R1574" s="108"/>
      <c r="S1574" s="108"/>
      <c r="T1574" s="108"/>
      <c r="U1574" s="108"/>
      <c r="V1574" s="108"/>
      <c r="W1574" s="108"/>
      <c r="X1574" s="108"/>
      <c r="AM1574" s="16"/>
      <c r="AN1574" s="16"/>
      <c r="AO1574" s="16"/>
      <c r="AP1574" s="16"/>
      <c r="AQ1574" s="16"/>
      <c r="AR1574" s="16"/>
      <c r="AS1574" s="16"/>
      <c r="AT1574" s="16"/>
      <c r="AU1574" s="16"/>
      <c r="AV1574" s="16"/>
      <c r="AW1574" s="16"/>
    </row>
    <row r="1575" spans="1:49" ht="16.5" customHeight="1" x14ac:dyDescent="0.25">
      <c r="A1575" s="135" t="s">
        <v>1999</v>
      </c>
      <c r="B1575" s="134">
        <v>33100000</v>
      </c>
      <c r="C1575" s="129" t="s">
        <v>450</v>
      </c>
      <c r="D1575" s="131" t="s">
        <v>1024</v>
      </c>
      <c r="E1575" s="130" t="s">
        <v>733</v>
      </c>
      <c r="F1575" s="105" t="s">
        <v>828</v>
      </c>
      <c r="G1575" s="100">
        <v>2480</v>
      </c>
      <c r="H1575" s="103" t="s">
        <v>830</v>
      </c>
      <c r="I1575" s="7"/>
      <c r="J1575" s="12"/>
      <c r="K1575" s="12"/>
      <c r="L1575" s="15"/>
      <c r="M1575" s="15"/>
      <c r="N1575" s="12"/>
      <c r="O1575" s="108">
        <f>SUM(L1575:L1576)</f>
        <v>0</v>
      </c>
      <c r="P1575" s="108">
        <f>SUM(M1575:M1576)</f>
        <v>0</v>
      </c>
      <c r="Q1575" s="108">
        <f>SUM(L1577:L1578)</f>
        <v>2480</v>
      </c>
      <c r="R1575" s="108">
        <f>SUM(M1577:M1578)</f>
        <v>2480</v>
      </c>
      <c r="S1575" s="108">
        <f>SUM(L1579:L1580)</f>
        <v>0</v>
      </c>
      <c r="T1575" s="108">
        <f>SUM(M1579:M1580)</f>
        <v>0</v>
      </c>
      <c r="U1575" s="108">
        <f>SUM(L1581:L1582)</f>
        <v>0</v>
      </c>
      <c r="V1575" s="108">
        <f>SUM(M1581:M1582)</f>
        <v>0</v>
      </c>
      <c r="W1575" s="108">
        <f>O1575+Q1575+S1575+U1575</f>
        <v>2480</v>
      </c>
      <c r="X1575" s="108">
        <f>P1575+R1575+T1575+V1575</f>
        <v>2480</v>
      </c>
      <c r="AM1575" s="16"/>
      <c r="AN1575" s="16"/>
      <c r="AO1575" s="16"/>
      <c r="AP1575" s="16"/>
      <c r="AQ1575" s="16"/>
      <c r="AR1575" s="16"/>
      <c r="AS1575" s="16"/>
      <c r="AT1575" s="16"/>
      <c r="AU1575" s="16"/>
      <c r="AV1575" s="16"/>
      <c r="AW1575" s="16"/>
    </row>
    <row r="1576" spans="1:49" ht="15.75" customHeight="1" x14ac:dyDescent="0.25">
      <c r="A1576" s="135"/>
      <c r="B1576" s="134"/>
      <c r="C1576" s="129"/>
      <c r="D1576" s="132"/>
      <c r="E1576" s="130"/>
      <c r="F1576" s="106"/>
      <c r="G1576" s="101"/>
      <c r="H1576" s="104"/>
      <c r="I1576" s="7"/>
      <c r="J1576" s="12"/>
      <c r="K1576" s="13"/>
      <c r="L1576" s="14"/>
      <c r="M1576" s="14"/>
      <c r="N1576" s="12"/>
      <c r="O1576" s="108"/>
      <c r="P1576" s="108"/>
      <c r="Q1576" s="108"/>
      <c r="R1576" s="108"/>
      <c r="S1576" s="108"/>
      <c r="T1576" s="108"/>
      <c r="U1576" s="108"/>
      <c r="V1576" s="108"/>
      <c r="W1576" s="108"/>
      <c r="X1576" s="108"/>
      <c r="AM1576" s="16"/>
      <c r="AN1576" s="16"/>
      <c r="AO1576" s="16"/>
      <c r="AP1576" s="16"/>
      <c r="AQ1576" s="16"/>
      <c r="AR1576" s="16"/>
      <c r="AS1576" s="16"/>
      <c r="AT1576" s="16"/>
      <c r="AU1576" s="16"/>
      <c r="AV1576" s="16"/>
      <c r="AW1576" s="16"/>
    </row>
    <row r="1577" spans="1:49" ht="15.75" customHeight="1" x14ac:dyDescent="0.25">
      <c r="A1577" s="135"/>
      <c r="B1577" s="134"/>
      <c r="C1577" s="129"/>
      <c r="D1577" s="132"/>
      <c r="E1577" s="130"/>
      <c r="F1577" s="106"/>
      <c r="G1577" s="101"/>
      <c r="H1577" s="104"/>
      <c r="I1577" s="99" t="s">
        <v>19</v>
      </c>
      <c r="J1577" s="12"/>
      <c r="K1577" s="13"/>
      <c r="L1577" s="14"/>
      <c r="M1577" s="14"/>
      <c r="N1577" s="12"/>
      <c r="O1577" s="108"/>
      <c r="P1577" s="108"/>
      <c r="Q1577" s="108"/>
      <c r="R1577" s="108"/>
      <c r="S1577" s="108"/>
      <c r="T1577" s="108"/>
      <c r="U1577" s="108"/>
      <c r="V1577" s="108"/>
      <c r="W1577" s="108"/>
      <c r="X1577" s="108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  <c r="AW1577" s="16"/>
    </row>
    <row r="1578" spans="1:49" ht="15.75" customHeight="1" x14ac:dyDescent="0.25">
      <c r="A1578" s="135"/>
      <c r="B1578" s="134"/>
      <c r="C1578" s="129"/>
      <c r="D1578" s="132"/>
      <c r="E1578" s="130"/>
      <c r="F1578" s="106"/>
      <c r="G1578" s="101"/>
      <c r="H1578" s="104"/>
      <c r="I1578" s="99"/>
      <c r="J1578" s="12" t="s">
        <v>903</v>
      </c>
      <c r="K1578" s="13" t="s">
        <v>420</v>
      </c>
      <c r="L1578" s="14">
        <v>2480</v>
      </c>
      <c r="M1578" s="14">
        <v>2480</v>
      </c>
      <c r="N1578" s="12" t="s">
        <v>930</v>
      </c>
      <c r="O1578" s="108"/>
      <c r="P1578" s="108"/>
      <c r="Q1578" s="108"/>
      <c r="R1578" s="108"/>
      <c r="S1578" s="108"/>
      <c r="T1578" s="108"/>
      <c r="U1578" s="108"/>
      <c r="V1578" s="108"/>
      <c r="W1578" s="108"/>
      <c r="X1578" s="108"/>
      <c r="AM1578" s="16"/>
      <c r="AN1578" s="16"/>
      <c r="AO1578" s="16"/>
      <c r="AP1578" s="16"/>
      <c r="AQ1578" s="16"/>
      <c r="AR1578" s="16"/>
      <c r="AS1578" s="16"/>
      <c r="AT1578" s="16"/>
      <c r="AU1578" s="16"/>
      <c r="AV1578" s="16"/>
      <c r="AW1578" s="16"/>
    </row>
    <row r="1579" spans="1:49" ht="15.75" customHeight="1" x14ac:dyDescent="0.25">
      <c r="A1579" s="135"/>
      <c r="B1579" s="134"/>
      <c r="C1579" s="129"/>
      <c r="D1579" s="132"/>
      <c r="E1579" s="130"/>
      <c r="F1579" s="106"/>
      <c r="G1579" s="101"/>
      <c r="H1579" s="104"/>
      <c r="I1579" s="99" t="s">
        <v>10</v>
      </c>
      <c r="J1579" s="12"/>
      <c r="K1579" s="13"/>
      <c r="L1579" s="14"/>
      <c r="M1579" s="15"/>
      <c r="N1579" s="12"/>
      <c r="O1579" s="108"/>
      <c r="P1579" s="108"/>
      <c r="Q1579" s="108"/>
      <c r="R1579" s="108"/>
      <c r="S1579" s="108"/>
      <c r="T1579" s="108"/>
      <c r="U1579" s="108"/>
      <c r="V1579" s="108"/>
      <c r="W1579" s="108"/>
      <c r="X1579" s="108"/>
      <c r="AM1579" s="16"/>
      <c r="AN1579" s="16"/>
      <c r="AO1579" s="16"/>
      <c r="AP1579" s="16"/>
      <c r="AQ1579" s="16"/>
      <c r="AR1579" s="16"/>
      <c r="AS1579" s="16"/>
      <c r="AT1579" s="16"/>
      <c r="AU1579" s="16"/>
      <c r="AV1579" s="16"/>
      <c r="AW1579" s="16"/>
    </row>
    <row r="1580" spans="1:49" ht="15.75" customHeight="1" x14ac:dyDescent="0.25">
      <c r="A1580" s="135"/>
      <c r="B1580" s="134"/>
      <c r="C1580" s="129"/>
      <c r="D1580" s="132"/>
      <c r="E1580" s="130"/>
      <c r="F1580" s="106"/>
      <c r="G1580" s="101"/>
      <c r="H1580" s="104"/>
      <c r="I1580" s="99"/>
      <c r="J1580" s="12"/>
      <c r="K1580" s="13"/>
      <c r="L1580" s="14"/>
      <c r="M1580" s="14"/>
      <c r="N1580" s="12"/>
      <c r="O1580" s="108"/>
      <c r="P1580" s="108"/>
      <c r="Q1580" s="108"/>
      <c r="R1580" s="108"/>
      <c r="S1580" s="108"/>
      <c r="T1580" s="108"/>
      <c r="U1580" s="108"/>
      <c r="V1580" s="108"/>
      <c r="W1580" s="108"/>
      <c r="X1580" s="108"/>
      <c r="AM1580" s="16"/>
      <c r="AN1580" s="16"/>
      <c r="AO1580" s="16"/>
      <c r="AP1580" s="16"/>
      <c r="AQ1580" s="16"/>
      <c r="AR1580" s="16"/>
      <c r="AS1580" s="16"/>
      <c r="AT1580" s="16"/>
      <c r="AU1580" s="16"/>
      <c r="AV1580" s="16"/>
      <c r="AW1580" s="16"/>
    </row>
    <row r="1581" spans="1:49" ht="15.75" customHeight="1" x14ac:dyDescent="0.25">
      <c r="A1581" s="135"/>
      <c r="B1581" s="134"/>
      <c r="C1581" s="129"/>
      <c r="D1581" s="132"/>
      <c r="E1581" s="130"/>
      <c r="F1581" s="106"/>
      <c r="G1581" s="101"/>
      <c r="H1581" s="104"/>
      <c r="I1581" s="99" t="s">
        <v>20</v>
      </c>
      <c r="J1581" s="12"/>
      <c r="K1581" s="13"/>
      <c r="L1581" s="14"/>
      <c r="M1581" s="15"/>
      <c r="N1581" s="12"/>
      <c r="O1581" s="108"/>
      <c r="P1581" s="108"/>
      <c r="Q1581" s="108"/>
      <c r="R1581" s="108"/>
      <c r="S1581" s="108"/>
      <c r="T1581" s="108"/>
      <c r="U1581" s="108"/>
      <c r="V1581" s="108"/>
      <c r="W1581" s="108"/>
      <c r="X1581" s="108"/>
      <c r="AM1581" s="16"/>
      <c r="AN1581" s="16"/>
      <c r="AO1581" s="16"/>
      <c r="AP1581" s="16"/>
      <c r="AQ1581" s="16"/>
      <c r="AR1581" s="16"/>
      <c r="AS1581" s="16"/>
      <c r="AT1581" s="16"/>
      <c r="AU1581" s="16"/>
      <c r="AV1581" s="16"/>
      <c r="AW1581" s="16"/>
    </row>
    <row r="1582" spans="1:49" ht="16.5" customHeight="1" x14ac:dyDescent="0.25">
      <c r="A1582" s="135"/>
      <c r="B1582" s="134"/>
      <c r="C1582" s="129"/>
      <c r="D1582" s="133"/>
      <c r="E1582" s="130"/>
      <c r="F1582" s="107"/>
      <c r="G1582" s="102"/>
      <c r="H1582" s="120"/>
      <c r="I1582" s="99"/>
      <c r="J1582" s="12"/>
      <c r="K1582" s="12"/>
      <c r="L1582" s="15"/>
      <c r="M1582" s="15"/>
      <c r="N1582" s="12"/>
      <c r="O1582" s="108"/>
      <c r="P1582" s="108"/>
      <c r="Q1582" s="108"/>
      <c r="R1582" s="108"/>
      <c r="S1582" s="108"/>
      <c r="T1582" s="108"/>
      <c r="U1582" s="108"/>
      <c r="V1582" s="108"/>
      <c r="W1582" s="108"/>
      <c r="X1582" s="108"/>
      <c r="AM1582" s="16"/>
      <c r="AN1582" s="16"/>
      <c r="AO1582" s="16"/>
      <c r="AP1582" s="16"/>
      <c r="AQ1582" s="16"/>
      <c r="AR1582" s="16"/>
      <c r="AS1582" s="16"/>
      <c r="AT1582" s="16"/>
      <c r="AU1582" s="16"/>
      <c r="AV1582" s="16"/>
      <c r="AW1582" s="16"/>
    </row>
    <row r="1583" spans="1:49" ht="16.5" customHeight="1" x14ac:dyDescent="0.25">
      <c r="A1583" s="135" t="s">
        <v>1999</v>
      </c>
      <c r="B1583" s="119">
        <v>33100000</v>
      </c>
      <c r="C1583" s="144" t="s">
        <v>451</v>
      </c>
      <c r="D1583" s="113" t="s">
        <v>554</v>
      </c>
      <c r="E1583" s="143" t="s">
        <v>722</v>
      </c>
      <c r="F1583" s="105" t="s">
        <v>528</v>
      </c>
      <c r="G1583" s="100">
        <v>450</v>
      </c>
      <c r="H1583" s="103" t="s">
        <v>536</v>
      </c>
      <c r="I1583" s="7"/>
      <c r="J1583" s="12"/>
      <c r="K1583" s="12"/>
      <c r="L1583" s="15"/>
      <c r="M1583" s="15"/>
      <c r="N1583" s="12"/>
      <c r="O1583" s="18"/>
      <c r="P1583" s="18"/>
      <c r="Q1583" s="18"/>
      <c r="R1583" s="18"/>
      <c r="S1583" s="18"/>
      <c r="T1583" s="18"/>
      <c r="U1583" s="18"/>
      <c r="V1583" s="90">
        <f>SUM(M1590:M1591)</f>
        <v>0</v>
      </c>
      <c r="W1583" s="18"/>
      <c r="X1583" s="90">
        <f>P1584+R1584+T1584+V1583</f>
        <v>450</v>
      </c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  <c r="AW1583" s="16"/>
    </row>
    <row r="1584" spans="1:49" ht="15.75" customHeight="1" x14ac:dyDescent="0.25">
      <c r="A1584" s="135"/>
      <c r="B1584" s="119"/>
      <c r="C1584" s="144"/>
      <c r="D1584" s="114"/>
      <c r="E1584" s="143"/>
      <c r="F1584" s="106"/>
      <c r="G1584" s="101"/>
      <c r="H1584" s="104"/>
      <c r="I1584" s="7"/>
      <c r="J1584" s="12"/>
      <c r="K1584" s="13"/>
      <c r="L1584" s="14"/>
      <c r="M1584" s="14"/>
      <c r="N1584" s="12"/>
      <c r="O1584" s="108">
        <f>SUM(L1584:L1585)</f>
        <v>0</v>
      </c>
      <c r="P1584" s="108">
        <f>SUM(M1584:M1585)</f>
        <v>0</v>
      </c>
      <c r="Q1584" s="108">
        <f>SUM(L1586:L1587)</f>
        <v>450</v>
      </c>
      <c r="R1584" s="108">
        <f>SUM(M1586:M1587)</f>
        <v>450</v>
      </c>
      <c r="S1584" s="108">
        <f>SUM(L1588:L1589)</f>
        <v>0</v>
      </c>
      <c r="T1584" s="108">
        <f>SUM(M1588:M1589)</f>
        <v>0</v>
      </c>
      <c r="U1584" s="108">
        <f>SUM(L1590:L1591)</f>
        <v>0</v>
      </c>
      <c r="V1584" s="91"/>
      <c r="W1584" s="108">
        <f>O1584+Q1584+S1584+U1584</f>
        <v>450</v>
      </c>
      <c r="X1584" s="91"/>
      <c r="AM1584" s="16"/>
      <c r="AN1584" s="16"/>
      <c r="AO1584" s="16"/>
      <c r="AP1584" s="16"/>
      <c r="AQ1584" s="16"/>
      <c r="AR1584" s="16"/>
      <c r="AS1584" s="16"/>
      <c r="AT1584" s="16"/>
      <c r="AU1584" s="16"/>
      <c r="AV1584" s="16"/>
      <c r="AW1584" s="16"/>
    </row>
    <row r="1585" spans="1:49" ht="15.75" customHeight="1" x14ac:dyDescent="0.25">
      <c r="A1585" s="135"/>
      <c r="B1585" s="119"/>
      <c r="C1585" s="144"/>
      <c r="D1585" s="114"/>
      <c r="E1585" s="143"/>
      <c r="F1585" s="106"/>
      <c r="G1585" s="101"/>
      <c r="H1585" s="104"/>
      <c r="I1585" s="7"/>
      <c r="J1585" s="12"/>
      <c r="K1585" s="13"/>
      <c r="L1585" s="14"/>
      <c r="M1585" s="14"/>
      <c r="N1585" s="12"/>
      <c r="O1585" s="108"/>
      <c r="P1585" s="108"/>
      <c r="Q1585" s="108"/>
      <c r="R1585" s="108"/>
      <c r="S1585" s="108"/>
      <c r="T1585" s="108"/>
      <c r="U1585" s="108"/>
      <c r="V1585" s="91"/>
      <c r="W1585" s="108"/>
      <c r="X1585" s="91"/>
      <c r="AM1585" s="16"/>
      <c r="AN1585" s="16"/>
      <c r="AO1585" s="16"/>
      <c r="AP1585" s="16"/>
      <c r="AQ1585" s="16"/>
      <c r="AR1585" s="16"/>
      <c r="AS1585" s="16"/>
      <c r="AT1585" s="16"/>
      <c r="AU1585" s="16"/>
      <c r="AV1585" s="16"/>
      <c r="AW1585" s="16"/>
    </row>
    <row r="1586" spans="1:49" ht="15.75" customHeight="1" x14ac:dyDescent="0.25">
      <c r="A1586" s="135"/>
      <c r="B1586" s="119"/>
      <c r="C1586" s="144"/>
      <c r="D1586" s="114"/>
      <c r="E1586" s="143"/>
      <c r="F1586" s="106"/>
      <c r="G1586" s="101"/>
      <c r="H1586" s="104"/>
      <c r="I1586" s="99" t="s">
        <v>19</v>
      </c>
      <c r="J1586" s="12"/>
      <c r="K1586" s="13"/>
      <c r="L1586" s="14"/>
      <c r="M1586" s="14"/>
      <c r="N1586" s="12"/>
      <c r="O1586" s="108"/>
      <c r="P1586" s="108"/>
      <c r="Q1586" s="108"/>
      <c r="R1586" s="108"/>
      <c r="S1586" s="108"/>
      <c r="T1586" s="108"/>
      <c r="U1586" s="108"/>
      <c r="V1586" s="91"/>
      <c r="W1586" s="108"/>
      <c r="X1586" s="91"/>
      <c r="AM1586" s="16"/>
      <c r="AN1586" s="16"/>
      <c r="AO1586" s="16"/>
      <c r="AP1586" s="16"/>
      <c r="AQ1586" s="16"/>
      <c r="AR1586" s="16"/>
      <c r="AS1586" s="16"/>
      <c r="AT1586" s="16"/>
      <c r="AU1586" s="16"/>
      <c r="AV1586" s="16"/>
      <c r="AW1586" s="16"/>
    </row>
    <row r="1587" spans="1:49" ht="15.75" customHeight="1" x14ac:dyDescent="0.25">
      <c r="A1587" s="135"/>
      <c r="B1587" s="119"/>
      <c r="C1587" s="144"/>
      <c r="D1587" s="114"/>
      <c r="E1587" s="143"/>
      <c r="F1587" s="106"/>
      <c r="G1587" s="101"/>
      <c r="H1587" s="104"/>
      <c r="I1587" s="99"/>
      <c r="J1587" s="12" t="s">
        <v>805</v>
      </c>
      <c r="K1587" s="13" t="s">
        <v>542</v>
      </c>
      <c r="L1587" s="14">
        <v>450</v>
      </c>
      <c r="M1587" s="14">
        <v>450</v>
      </c>
      <c r="N1587" s="12" t="s">
        <v>681</v>
      </c>
      <c r="O1587" s="108"/>
      <c r="P1587" s="108"/>
      <c r="Q1587" s="108"/>
      <c r="R1587" s="108"/>
      <c r="S1587" s="108"/>
      <c r="T1587" s="108"/>
      <c r="U1587" s="108"/>
      <c r="V1587" s="91"/>
      <c r="W1587" s="108"/>
      <c r="X1587" s="91"/>
      <c r="AM1587" s="16"/>
      <c r="AN1587" s="16"/>
      <c r="AO1587" s="16"/>
      <c r="AP1587" s="16"/>
      <c r="AQ1587" s="16"/>
      <c r="AR1587" s="16"/>
      <c r="AS1587" s="16"/>
      <c r="AT1587" s="16"/>
      <c r="AU1587" s="16"/>
      <c r="AV1587" s="16"/>
      <c r="AW1587" s="16"/>
    </row>
    <row r="1588" spans="1:49" ht="15.75" customHeight="1" x14ac:dyDescent="0.25">
      <c r="A1588" s="135"/>
      <c r="B1588" s="119"/>
      <c r="C1588" s="144"/>
      <c r="D1588" s="114"/>
      <c r="E1588" s="143"/>
      <c r="F1588" s="106"/>
      <c r="G1588" s="101"/>
      <c r="H1588" s="104"/>
      <c r="I1588" s="99" t="s">
        <v>10</v>
      </c>
      <c r="J1588" s="12"/>
      <c r="K1588" s="13"/>
      <c r="L1588" s="14"/>
      <c r="M1588" s="15"/>
      <c r="N1588" s="12"/>
      <c r="O1588" s="108"/>
      <c r="P1588" s="108"/>
      <c r="Q1588" s="108"/>
      <c r="R1588" s="108"/>
      <c r="S1588" s="108"/>
      <c r="T1588" s="108"/>
      <c r="U1588" s="108"/>
      <c r="V1588" s="91"/>
      <c r="W1588" s="108"/>
      <c r="X1588" s="91"/>
      <c r="AM1588" s="16"/>
      <c r="AN1588" s="16"/>
      <c r="AO1588" s="16"/>
      <c r="AP1588" s="16"/>
      <c r="AQ1588" s="16"/>
      <c r="AR1588" s="16"/>
      <c r="AS1588" s="16"/>
      <c r="AT1588" s="16"/>
      <c r="AU1588" s="16"/>
      <c r="AV1588" s="16"/>
      <c r="AW1588" s="16"/>
    </row>
    <row r="1589" spans="1:49" ht="15.75" customHeight="1" x14ac:dyDescent="0.25">
      <c r="A1589" s="135"/>
      <c r="B1589" s="119"/>
      <c r="C1589" s="144"/>
      <c r="D1589" s="114"/>
      <c r="E1589" s="143"/>
      <c r="F1589" s="106"/>
      <c r="G1589" s="101"/>
      <c r="H1589" s="104"/>
      <c r="I1589" s="99"/>
      <c r="J1589" s="12"/>
      <c r="K1589" s="13"/>
      <c r="L1589" s="14"/>
      <c r="M1589" s="14"/>
      <c r="N1589" s="12"/>
      <c r="O1589" s="108"/>
      <c r="P1589" s="108"/>
      <c r="Q1589" s="108"/>
      <c r="R1589" s="108"/>
      <c r="S1589" s="108"/>
      <c r="T1589" s="108"/>
      <c r="U1589" s="108"/>
      <c r="V1589" s="91"/>
      <c r="W1589" s="108"/>
      <c r="X1589" s="91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  <c r="AW1589" s="16"/>
    </row>
    <row r="1590" spans="1:49" ht="15.75" customHeight="1" x14ac:dyDescent="0.25">
      <c r="A1590" s="135"/>
      <c r="B1590" s="119"/>
      <c r="C1590" s="144"/>
      <c r="D1590" s="114"/>
      <c r="E1590" s="143"/>
      <c r="F1590" s="106"/>
      <c r="G1590" s="101"/>
      <c r="H1590" s="104"/>
      <c r="I1590" s="99" t="s">
        <v>20</v>
      </c>
      <c r="J1590" s="12"/>
      <c r="K1590" s="13"/>
      <c r="L1590" s="14"/>
      <c r="M1590" s="15"/>
      <c r="N1590" s="12"/>
      <c r="O1590" s="108"/>
      <c r="P1590" s="108"/>
      <c r="Q1590" s="108"/>
      <c r="R1590" s="108"/>
      <c r="S1590" s="108"/>
      <c r="T1590" s="108"/>
      <c r="U1590" s="108"/>
      <c r="V1590" s="91"/>
      <c r="W1590" s="108"/>
      <c r="X1590" s="91"/>
      <c r="AM1590" s="16"/>
      <c r="AN1590" s="16"/>
      <c r="AO1590" s="16"/>
      <c r="AP1590" s="16"/>
      <c r="AQ1590" s="16"/>
      <c r="AR1590" s="16"/>
      <c r="AS1590" s="16"/>
      <c r="AT1590" s="16"/>
      <c r="AU1590" s="16"/>
      <c r="AV1590" s="16"/>
      <c r="AW1590" s="16"/>
    </row>
    <row r="1591" spans="1:49" ht="16.5" customHeight="1" x14ac:dyDescent="0.25">
      <c r="A1591" s="135"/>
      <c r="B1591" s="119"/>
      <c r="C1591" s="144"/>
      <c r="D1591" s="115"/>
      <c r="E1591" s="143"/>
      <c r="F1591" s="107"/>
      <c r="G1591" s="102"/>
      <c r="H1591" s="120"/>
      <c r="I1591" s="99"/>
      <c r="J1591" s="12"/>
      <c r="K1591" s="12"/>
      <c r="L1591" s="15"/>
      <c r="M1591" s="15"/>
      <c r="N1591" s="12"/>
      <c r="O1591" s="108"/>
      <c r="P1591" s="108"/>
      <c r="Q1591" s="108"/>
      <c r="R1591" s="108"/>
      <c r="S1591" s="108"/>
      <c r="T1591" s="108"/>
      <c r="U1591" s="108"/>
      <c r="V1591" s="92"/>
      <c r="W1591" s="108"/>
      <c r="X1591" s="92"/>
      <c r="AM1591" s="16"/>
      <c r="AN1591" s="16"/>
      <c r="AO1591" s="16"/>
      <c r="AP1591" s="16"/>
      <c r="AQ1591" s="16"/>
      <c r="AR1591" s="16"/>
      <c r="AS1591" s="16"/>
      <c r="AT1591" s="16"/>
      <c r="AU1591" s="16"/>
      <c r="AV1591" s="16"/>
      <c r="AW1591" s="16"/>
    </row>
    <row r="1592" spans="1:49" ht="33.75" customHeight="1" x14ac:dyDescent="0.25">
      <c r="A1592" s="109" t="s">
        <v>1999</v>
      </c>
      <c r="B1592" s="119">
        <v>33100000</v>
      </c>
      <c r="C1592" s="144" t="s">
        <v>452</v>
      </c>
      <c r="D1592" s="113" t="s">
        <v>1000</v>
      </c>
      <c r="E1592" s="143" t="s">
        <v>470</v>
      </c>
      <c r="F1592" s="105" t="s">
        <v>527</v>
      </c>
      <c r="G1592" s="100">
        <v>3300</v>
      </c>
      <c r="H1592" s="103" t="s">
        <v>525</v>
      </c>
      <c r="I1592" s="99" t="s">
        <v>8</v>
      </c>
      <c r="J1592" s="12"/>
      <c r="K1592" s="12"/>
      <c r="L1592" s="15"/>
      <c r="M1592" s="15"/>
      <c r="N1592" s="12"/>
      <c r="O1592" s="108">
        <f>SUM(L1592:L1593)</f>
        <v>0</v>
      </c>
      <c r="P1592" s="108">
        <f>SUM(M1592:M1593)</f>
        <v>0</v>
      </c>
      <c r="Q1592" s="108">
        <f>SUM(L1594:L1595)</f>
        <v>3300</v>
      </c>
      <c r="R1592" s="108">
        <f>SUM(M1594:M1595)</f>
        <v>3300</v>
      </c>
      <c r="S1592" s="108">
        <f>SUM(L1596:L1597)</f>
        <v>0</v>
      </c>
      <c r="T1592" s="108">
        <f>SUM(M1596:M1597)</f>
        <v>0</v>
      </c>
      <c r="U1592" s="108">
        <f>SUM(L1598:L1598)</f>
        <v>0</v>
      </c>
      <c r="V1592" s="108">
        <f>SUM(M1598:M1598)</f>
        <v>0</v>
      </c>
      <c r="W1592" s="108">
        <f>O1592+Q1592+S1592+U1592</f>
        <v>3300</v>
      </c>
      <c r="X1592" s="108">
        <f>P1592+R1592+T1592+V1592</f>
        <v>3300</v>
      </c>
      <c r="AM1592" s="16"/>
      <c r="AN1592" s="16"/>
      <c r="AO1592" s="16"/>
      <c r="AP1592" s="16"/>
      <c r="AQ1592" s="16"/>
      <c r="AR1592" s="16"/>
      <c r="AS1592" s="16"/>
      <c r="AT1592" s="16"/>
      <c r="AU1592" s="16"/>
      <c r="AV1592" s="16"/>
      <c r="AW1592" s="16"/>
    </row>
    <row r="1593" spans="1:49" ht="15.75" customHeight="1" x14ac:dyDescent="0.25">
      <c r="A1593" s="109"/>
      <c r="B1593" s="119"/>
      <c r="C1593" s="144"/>
      <c r="D1593" s="114"/>
      <c r="E1593" s="143"/>
      <c r="F1593" s="106"/>
      <c r="G1593" s="101"/>
      <c r="H1593" s="104"/>
      <c r="I1593" s="99"/>
      <c r="J1593" s="12"/>
      <c r="K1593" s="13"/>
      <c r="L1593" s="14"/>
      <c r="M1593" s="14"/>
      <c r="N1593" s="12"/>
      <c r="O1593" s="108"/>
      <c r="P1593" s="108"/>
      <c r="Q1593" s="108"/>
      <c r="R1593" s="108"/>
      <c r="S1593" s="108"/>
      <c r="T1593" s="108"/>
      <c r="U1593" s="108"/>
      <c r="V1593" s="108"/>
      <c r="W1593" s="108"/>
      <c r="X1593" s="108"/>
      <c r="AM1593" s="16"/>
      <c r="AN1593" s="16"/>
      <c r="AO1593" s="16"/>
      <c r="AP1593" s="16"/>
      <c r="AQ1593" s="16"/>
      <c r="AR1593" s="16"/>
      <c r="AS1593" s="16"/>
      <c r="AT1593" s="16"/>
      <c r="AU1593" s="16"/>
      <c r="AV1593" s="16"/>
      <c r="AW1593" s="16"/>
    </row>
    <row r="1594" spans="1:49" ht="15.75" customHeight="1" x14ac:dyDescent="0.25">
      <c r="A1594" s="109"/>
      <c r="B1594" s="119"/>
      <c r="C1594" s="144"/>
      <c r="D1594" s="114"/>
      <c r="E1594" s="143"/>
      <c r="F1594" s="106"/>
      <c r="G1594" s="101"/>
      <c r="H1594" s="104"/>
      <c r="I1594" s="99" t="s">
        <v>19</v>
      </c>
      <c r="J1594" s="12" t="s">
        <v>804</v>
      </c>
      <c r="K1594" s="13" t="s">
        <v>552</v>
      </c>
      <c r="L1594" s="14">
        <v>3138</v>
      </c>
      <c r="M1594" s="14">
        <v>3138</v>
      </c>
      <c r="N1594" s="12" t="s">
        <v>681</v>
      </c>
      <c r="O1594" s="108"/>
      <c r="P1594" s="108"/>
      <c r="Q1594" s="108"/>
      <c r="R1594" s="108"/>
      <c r="S1594" s="108"/>
      <c r="T1594" s="108"/>
      <c r="U1594" s="108"/>
      <c r="V1594" s="108"/>
      <c r="W1594" s="108"/>
      <c r="X1594" s="108"/>
      <c r="AM1594" s="16"/>
      <c r="AN1594" s="16"/>
      <c r="AO1594" s="16"/>
      <c r="AP1594" s="16"/>
      <c r="AQ1594" s="16"/>
      <c r="AR1594" s="16"/>
      <c r="AS1594" s="16"/>
      <c r="AT1594" s="16"/>
      <c r="AU1594" s="16"/>
      <c r="AV1594" s="16"/>
      <c r="AW1594" s="16"/>
    </row>
    <row r="1595" spans="1:49" ht="15.75" customHeight="1" x14ac:dyDescent="0.25">
      <c r="A1595" s="109"/>
      <c r="B1595" s="119"/>
      <c r="C1595" s="144"/>
      <c r="D1595" s="114"/>
      <c r="E1595" s="143"/>
      <c r="F1595" s="106"/>
      <c r="G1595" s="101"/>
      <c r="H1595" s="104"/>
      <c r="I1595" s="99"/>
      <c r="J1595" s="12" t="s">
        <v>677</v>
      </c>
      <c r="K1595" s="13" t="s">
        <v>672</v>
      </c>
      <c r="L1595" s="14">
        <v>162</v>
      </c>
      <c r="M1595" s="14">
        <v>162</v>
      </c>
      <c r="N1595" s="13" t="s">
        <v>700</v>
      </c>
      <c r="O1595" s="108"/>
      <c r="P1595" s="108"/>
      <c r="Q1595" s="108"/>
      <c r="R1595" s="108"/>
      <c r="S1595" s="108"/>
      <c r="T1595" s="108"/>
      <c r="U1595" s="108"/>
      <c r="V1595" s="108"/>
      <c r="W1595" s="108"/>
      <c r="X1595" s="108"/>
      <c r="AM1595" s="16"/>
      <c r="AN1595" s="16"/>
      <c r="AO1595" s="16"/>
      <c r="AP1595" s="16"/>
      <c r="AQ1595" s="16"/>
      <c r="AR1595" s="16"/>
      <c r="AS1595" s="16"/>
      <c r="AT1595" s="16"/>
      <c r="AU1595" s="16"/>
      <c r="AV1595" s="16"/>
      <c r="AW1595" s="16"/>
    </row>
    <row r="1596" spans="1:49" ht="15.75" customHeight="1" x14ac:dyDescent="0.25">
      <c r="A1596" s="109"/>
      <c r="B1596" s="119"/>
      <c r="C1596" s="144"/>
      <c r="D1596" s="114"/>
      <c r="E1596" s="143"/>
      <c r="F1596" s="106"/>
      <c r="G1596" s="101"/>
      <c r="H1596" s="104"/>
      <c r="I1596" s="99" t="s">
        <v>10</v>
      </c>
      <c r="J1596" s="12"/>
      <c r="K1596" s="13"/>
      <c r="L1596" s="14"/>
      <c r="M1596" s="15"/>
      <c r="N1596" s="12"/>
      <c r="O1596" s="108"/>
      <c r="P1596" s="108"/>
      <c r="Q1596" s="108"/>
      <c r="R1596" s="108"/>
      <c r="S1596" s="108"/>
      <c r="T1596" s="108"/>
      <c r="U1596" s="108"/>
      <c r="V1596" s="108"/>
      <c r="W1596" s="108"/>
      <c r="X1596" s="108"/>
      <c r="AM1596" s="16"/>
      <c r="AN1596" s="16"/>
      <c r="AO1596" s="16"/>
      <c r="AP1596" s="16"/>
      <c r="AQ1596" s="16"/>
      <c r="AR1596" s="16"/>
      <c r="AS1596" s="16"/>
      <c r="AT1596" s="16"/>
      <c r="AU1596" s="16"/>
      <c r="AV1596" s="16"/>
      <c r="AW1596" s="16"/>
    </row>
    <row r="1597" spans="1:49" ht="15.75" customHeight="1" x14ac:dyDescent="0.25">
      <c r="A1597" s="109"/>
      <c r="B1597" s="119"/>
      <c r="C1597" s="144"/>
      <c r="D1597" s="114"/>
      <c r="E1597" s="143"/>
      <c r="F1597" s="106"/>
      <c r="G1597" s="101"/>
      <c r="H1597" s="104"/>
      <c r="I1597" s="99"/>
      <c r="J1597" s="12"/>
      <c r="K1597" s="13"/>
      <c r="L1597" s="14"/>
      <c r="M1597" s="14"/>
      <c r="N1597" s="12"/>
      <c r="O1597" s="108"/>
      <c r="P1597" s="108"/>
      <c r="Q1597" s="108"/>
      <c r="R1597" s="108"/>
      <c r="S1597" s="108"/>
      <c r="T1597" s="108"/>
      <c r="U1597" s="108"/>
      <c r="V1597" s="108"/>
      <c r="W1597" s="108"/>
      <c r="X1597" s="108"/>
      <c r="AM1597" s="16"/>
      <c r="AN1597" s="16"/>
      <c r="AO1597" s="16"/>
      <c r="AP1597" s="16"/>
      <c r="AQ1597" s="16"/>
      <c r="AR1597" s="16"/>
      <c r="AS1597" s="16"/>
      <c r="AT1597" s="16"/>
      <c r="AU1597" s="16"/>
      <c r="AV1597" s="16"/>
      <c r="AW1597" s="16"/>
    </row>
    <row r="1598" spans="1:49" ht="15.75" customHeight="1" x14ac:dyDescent="0.25">
      <c r="A1598" s="105"/>
      <c r="B1598" s="110"/>
      <c r="C1598" s="113"/>
      <c r="D1598" s="115"/>
      <c r="E1598" s="116"/>
      <c r="F1598" s="107"/>
      <c r="G1598" s="102"/>
      <c r="H1598" s="120"/>
      <c r="I1598" s="49" t="s">
        <v>20</v>
      </c>
      <c r="J1598" s="50"/>
      <c r="K1598" s="51"/>
      <c r="L1598" s="52"/>
      <c r="M1598" s="53"/>
      <c r="N1598" s="50"/>
      <c r="O1598" s="108"/>
      <c r="P1598" s="108"/>
      <c r="Q1598" s="108"/>
      <c r="R1598" s="108"/>
      <c r="S1598" s="108"/>
      <c r="T1598" s="108"/>
      <c r="U1598" s="108"/>
      <c r="V1598" s="108"/>
      <c r="W1598" s="108"/>
      <c r="X1598" s="108"/>
      <c r="AM1598" s="16"/>
      <c r="AN1598" s="16"/>
      <c r="AO1598" s="16"/>
      <c r="AP1598" s="16"/>
      <c r="AQ1598" s="16"/>
      <c r="AR1598" s="16"/>
      <c r="AS1598" s="16"/>
      <c r="AT1598" s="16"/>
      <c r="AU1598" s="16"/>
      <c r="AV1598" s="16"/>
      <c r="AW1598" s="16"/>
    </row>
    <row r="1599" spans="1:49" ht="33.75" customHeight="1" x14ac:dyDescent="0.25">
      <c r="A1599" s="109" t="s">
        <v>1999</v>
      </c>
      <c r="B1599" s="119">
        <v>50400000</v>
      </c>
      <c r="C1599" s="144" t="s">
        <v>688</v>
      </c>
      <c r="D1599" s="113" t="s">
        <v>162</v>
      </c>
      <c r="E1599" s="143" t="s">
        <v>689</v>
      </c>
      <c r="F1599" s="105" t="s">
        <v>1147</v>
      </c>
      <c r="G1599" s="100">
        <v>4009</v>
      </c>
      <c r="H1599" s="103" t="s">
        <v>687</v>
      </c>
      <c r="I1599" s="99" t="s">
        <v>8</v>
      </c>
      <c r="J1599" s="12"/>
      <c r="K1599" s="12"/>
      <c r="L1599" s="15"/>
      <c r="M1599" s="15"/>
      <c r="N1599" s="12"/>
      <c r="O1599" s="108">
        <f>SUM(L1599:L1600)</f>
        <v>0</v>
      </c>
      <c r="P1599" s="108">
        <f>SUM(M1599:M1600)</f>
        <v>0</v>
      </c>
      <c r="Q1599" s="108">
        <f>SUM(L1601:L1602)</f>
        <v>0</v>
      </c>
      <c r="R1599" s="108">
        <f>SUM(M1601:M1602)</f>
        <v>0</v>
      </c>
      <c r="S1599" s="108">
        <f>SUM(L1603:L1604)</f>
        <v>0</v>
      </c>
      <c r="T1599" s="108">
        <f>SUM(M1603:M1604)</f>
        <v>0</v>
      </c>
      <c r="U1599" s="108">
        <f>SUM(L1605:L1606)</f>
        <v>2809</v>
      </c>
      <c r="V1599" s="108">
        <f>SUM(M1605:M1606)</f>
        <v>2809</v>
      </c>
      <c r="W1599" s="108">
        <f>O1599+Q1599+S1599+U1599</f>
        <v>2809</v>
      </c>
      <c r="X1599" s="108">
        <f>P1599+R1599+T1599+V1599</f>
        <v>2809</v>
      </c>
      <c r="AM1599" s="16"/>
      <c r="AN1599" s="16"/>
      <c r="AO1599" s="16"/>
      <c r="AP1599" s="16"/>
      <c r="AQ1599" s="16"/>
      <c r="AR1599" s="16"/>
      <c r="AS1599" s="16"/>
      <c r="AT1599" s="16"/>
      <c r="AU1599" s="16"/>
      <c r="AV1599" s="16"/>
      <c r="AW1599" s="16"/>
    </row>
    <row r="1600" spans="1:49" ht="15.75" customHeight="1" x14ac:dyDescent="0.25">
      <c r="A1600" s="109"/>
      <c r="B1600" s="119"/>
      <c r="C1600" s="144"/>
      <c r="D1600" s="114"/>
      <c r="E1600" s="143"/>
      <c r="F1600" s="106"/>
      <c r="G1600" s="101"/>
      <c r="H1600" s="104"/>
      <c r="I1600" s="99"/>
      <c r="J1600" s="12"/>
      <c r="K1600" s="13"/>
      <c r="L1600" s="14"/>
      <c r="M1600" s="14"/>
      <c r="N1600" s="12"/>
      <c r="O1600" s="108"/>
      <c r="P1600" s="108"/>
      <c r="Q1600" s="108"/>
      <c r="R1600" s="108"/>
      <c r="S1600" s="108"/>
      <c r="T1600" s="108"/>
      <c r="U1600" s="108"/>
      <c r="V1600" s="108"/>
      <c r="W1600" s="108"/>
      <c r="X1600" s="108"/>
      <c r="AM1600" s="16"/>
      <c r="AN1600" s="16"/>
      <c r="AO1600" s="16"/>
      <c r="AP1600" s="16"/>
      <c r="AQ1600" s="16"/>
      <c r="AR1600" s="16"/>
      <c r="AS1600" s="16"/>
      <c r="AT1600" s="16"/>
      <c r="AU1600" s="16"/>
      <c r="AV1600" s="16"/>
      <c r="AW1600" s="16"/>
    </row>
    <row r="1601" spans="1:49" ht="15.75" customHeight="1" x14ac:dyDescent="0.25">
      <c r="A1601" s="109"/>
      <c r="B1601" s="119"/>
      <c r="C1601" s="144"/>
      <c r="D1601" s="114"/>
      <c r="E1601" s="143"/>
      <c r="F1601" s="106"/>
      <c r="G1601" s="101"/>
      <c r="H1601" s="104"/>
      <c r="I1601" s="99" t="s">
        <v>19</v>
      </c>
      <c r="J1601" s="12"/>
      <c r="K1601" s="13"/>
      <c r="L1601" s="14"/>
      <c r="M1601" s="14"/>
      <c r="N1601" s="12"/>
      <c r="O1601" s="108"/>
      <c r="P1601" s="108"/>
      <c r="Q1601" s="108"/>
      <c r="R1601" s="108"/>
      <c r="S1601" s="108"/>
      <c r="T1601" s="108"/>
      <c r="U1601" s="108"/>
      <c r="V1601" s="108"/>
      <c r="W1601" s="108"/>
      <c r="X1601" s="108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  <c r="AW1601" s="16"/>
    </row>
    <row r="1602" spans="1:49" ht="15.75" customHeight="1" x14ac:dyDescent="0.25">
      <c r="A1602" s="109"/>
      <c r="B1602" s="119"/>
      <c r="C1602" s="144"/>
      <c r="D1602" s="114"/>
      <c r="E1602" s="143"/>
      <c r="F1602" s="106"/>
      <c r="G1602" s="101"/>
      <c r="H1602" s="104"/>
      <c r="I1602" s="99"/>
      <c r="J1602" s="12"/>
      <c r="K1602" s="13"/>
      <c r="L1602" s="14"/>
      <c r="M1602" s="14"/>
      <c r="N1602" s="12"/>
      <c r="O1602" s="108"/>
      <c r="P1602" s="108"/>
      <c r="Q1602" s="108"/>
      <c r="R1602" s="108"/>
      <c r="S1602" s="108"/>
      <c r="T1602" s="108"/>
      <c r="U1602" s="108"/>
      <c r="V1602" s="108"/>
      <c r="W1602" s="108"/>
      <c r="X1602" s="108"/>
      <c r="AM1602" s="16"/>
      <c r="AN1602" s="16"/>
      <c r="AO1602" s="16"/>
      <c r="AP1602" s="16"/>
      <c r="AQ1602" s="16"/>
      <c r="AR1602" s="16"/>
      <c r="AS1602" s="16"/>
      <c r="AT1602" s="16"/>
      <c r="AU1602" s="16"/>
      <c r="AV1602" s="16"/>
      <c r="AW1602" s="16"/>
    </row>
    <row r="1603" spans="1:49" ht="15.75" customHeight="1" x14ac:dyDescent="0.25">
      <c r="A1603" s="109"/>
      <c r="B1603" s="119"/>
      <c r="C1603" s="144"/>
      <c r="D1603" s="114"/>
      <c r="E1603" s="143"/>
      <c r="F1603" s="106"/>
      <c r="G1603" s="101"/>
      <c r="H1603" s="104"/>
      <c r="I1603" s="99" t="s">
        <v>10</v>
      </c>
      <c r="J1603" s="12"/>
      <c r="K1603" s="13"/>
      <c r="L1603" s="14"/>
      <c r="M1603" s="15"/>
      <c r="N1603" s="12"/>
      <c r="O1603" s="108"/>
      <c r="P1603" s="108"/>
      <c r="Q1603" s="108"/>
      <c r="R1603" s="108"/>
      <c r="S1603" s="108"/>
      <c r="T1603" s="108"/>
      <c r="U1603" s="108"/>
      <c r="V1603" s="108"/>
      <c r="W1603" s="108"/>
      <c r="X1603" s="108"/>
      <c r="AM1603" s="16"/>
      <c r="AN1603" s="16"/>
      <c r="AO1603" s="16"/>
      <c r="AP1603" s="16"/>
      <c r="AQ1603" s="16"/>
      <c r="AR1603" s="16"/>
      <c r="AS1603" s="16"/>
      <c r="AT1603" s="16"/>
      <c r="AU1603" s="16"/>
      <c r="AV1603" s="16"/>
      <c r="AW1603" s="16"/>
    </row>
    <row r="1604" spans="1:49" ht="15.75" customHeight="1" x14ac:dyDescent="0.25">
      <c r="A1604" s="109"/>
      <c r="B1604" s="119"/>
      <c r="C1604" s="144"/>
      <c r="D1604" s="114"/>
      <c r="E1604" s="143"/>
      <c r="F1604" s="106"/>
      <c r="G1604" s="101"/>
      <c r="H1604" s="104"/>
      <c r="I1604" s="99"/>
      <c r="J1604" s="12"/>
      <c r="K1604" s="13"/>
      <c r="L1604" s="14"/>
      <c r="M1604" s="14"/>
      <c r="N1604" s="12"/>
      <c r="O1604" s="108"/>
      <c r="P1604" s="108"/>
      <c r="Q1604" s="108"/>
      <c r="R1604" s="108"/>
      <c r="S1604" s="108"/>
      <c r="T1604" s="108"/>
      <c r="U1604" s="108"/>
      <c r="V1604" s="108"/>
      <c r="W1604" s="108"/>
      <c r="X1604" s="108"/>
      <c r="AM1604" s="16"/>
      <c r="AN1604" s="16"/>
      <c r="AO1604" s="16"/>
      <c r="AP1604" s="16"/>
      <c r="AQ1604" s="16"/>
      <c r="AR1604" s="16"/>
      <c r="AS1604" s="16"/>
      <c r="AT1604" s="16"/>
      <c r="AU1604" s="16"/>
      <c r="AV1604" s="16"/>
      <c r="AW1604" s="16"/>
    </row>
    <row r="1605" spans="1:49" ht="15.75" customHeight="1" x14ac:dyDescent="0.25">
      <c r="A1605" s="105"/>
      <c r="B1605" s="110"/>
      <c r="C1605" s="113"/>
      <c r="D1605" s="114"/>
      <c r="E1605" s="116"/>
      <c r="F1605" s="106"/>
      <c r="G1605" s="101"/>
      <c r="H1605" s="104"/>
      <c r="I1605" s="103" t="s">
        <v>20</v>
      </c>
      <c r="J1605" s="50" t="s">
        <v>1926</v>
      </c>
      <c r="K1605" s="51" t="s">
        <v>1925</v>
      </c>
      <c r="L1605" s="52">
        <v>600</v>
      </c>
      <c r="M1605" s="53">
        <v>600</v>
      </c>
      <c r="N1605" s="50" t="s">
        <v>162</v>
      </c>
      <c r="O1605" s="108"/>
      <c r="P1605" s="108"/>
      <c r="Q1605" s="108"/>
      <c r="R1605" s="108"/>
      <c r="S1605" s="108"/>
      <c r="T1605" s="108"/>
      <c r="U1605" s="108"/>
      <c r="V1605" s="108"/>
      <c r="W1605" s="108"/>
      <c r="X1605" s="108"/>
      <c r="AM1605" s="16"/>
      <c r="AN1605" s="16"/>
      <c r="AO1605" s="16"/>
      <c r="AP1605" s="16"/>
      <c r="AQ1605" s="16"/>
      <c r="AR1605" s="16"/>
      <c r="AS1605" s="16"/>
      <c r="AT1605" s="16"/>
      <c r="AU1605" s="16"/>
      <c r="AV1605" s="16"/>
      <c r="AW1605" s="16"/>
    </row>
    <row r="1606" spans="1:49" ht="15.75" customHeight="1" x14ac:dyDescent="0.25">
      <c r="A1606" s="105"/>
      <c r="B1606" s="110"/>
      <c r="C1606" s="113"/>
      <c r="D1606" s="115"/>
      <c r="E1606" s="116"/>
      <c r="F1606" s="107"/>
      <c r="G1606" s="102"/>
      <c r="H1606" s="120"/>
      <c r="I1606" s="120"/>
      <c r="J1606" s="50" t="s">
        <v>1922</v>
      </c>
      <c r="K1606" s="51" t="s">
        <v>1907</v>
      </c>
      <c r="L1606" s="52">
        <v>2209</v>
      </c>
      <c r="M1606" s="53">
        <v>2209</v>
      </c>
      <c r="N1606" s="50" t="s">
        <v>1934</v>
      </c>
      <c r="O1606" s="108"/>
      <c r="P1606" s="108"/>
      <c r="Q1606" s="108"/>
      <c r="R1606" s="108"/>
      <c r="S1606" s="108"/>
      <c r="T1606" s="108"/>
      <c r="U1606" s="108"/>
      <c r="V1606" s="108"/>
      <c r="W1606" s="108"/>
      <c r="X1606" s="108"/>
      <c r="AM1606" s="16"/>
      <c r="AN1606" s="16"/>
      <c r="AO1606" s="16"/>
      <c r="AP1606" s="16"/>
      <c r="AQ1606" s="16"/>
      <c r="AR1606" s="16"/>
      <c r="AS1606" s="16"/>
      <c r="AT1606" s="16"/>
      <c r="AU1606" s="16"/>
      <c r="AV1606" s="16"/>
      <c r="AW1606" s="16"/>
    </row>
    <row r="1607" spans="1:49" ht="16.5" customHeight="1" x14ac:dyDescent="0.25">
      <c r="A1607" s="135" t="s">
        <v>1999</v>
      </c>
      <c r="B1607" s="134">
        <v>33600000</v>
      </c>
      <c r="C1607" s="129" t="s">
        <v>734</v>
      </c>
      <c r="D1607" s="131" t="s">
        <v>43</v>
      </c>
      <c r="E1607" s="130" t="s">
        <v>735</v>
      </c>
      <c r="F1607" s="105" t="s">
        <v>759</v>
      </c>
      <c r="G1607" s="100">
        <v>2075</v>
      </c>
      <c r="H1607" s="103" t="s">
        <v>736</v>
      </c>
      <c r="I1607" s="103" t="s">
        <v>8</v>
      </c>
      <c r="J1607" s="12"/>
      <c r="K1607" s="12"/>
      <c r="L1607" s="15"/>
      <c r="M1607" s="15"/>
      <c r="N1607" s="12"/>
      <c r="O1607" s="108"/>
      <c r="P1607" s="108"/>
      <c r="Q1607" s="108"/>
      <c r="R1607" s="108"/>
      <c r="S1607" s="108"/>
      <c r="T1607" s="108"/>
      <c r="U1607" s="108"/>
      <c r="V1607" s="108"/>
      <c r="W1607" s="108"/>
      <c r="X1607" s="108"/>
      <c r="AM1607" s="16"/>
      <c r="AN1607" s="16"/>
      <c r="AO1607" s="16"/>
      <c r="AP1607" s="16"/>
      <c r="AQ1607" s="16"/>
      <c r="AR1607" s="16"/>
      <c r="AS1607" s="16"/>
      <c r="AT1607" s="16"/>
      <c r="AU1607" s="16"/>
      <c r="AV1607" s="16"/>
      <c r="AW1607" s="16"/>
    </row>
    <row r="1608" spans="1:49" ht="15.75" customHeight="1" x14ac:dyDescent="0.25">
      <c r="A1608" s="135"/>
      <c r="B1608" s="134"/>
      <c r="C1608" s="129"/>
      <c r="D1608" s="132"/>
      <c r="E1608" s="130"/>
      <c r="F1608" s="106"/>
      <c r="G1608" s="101"/>
      <c r="H1608" s="104"/>
      <c r="I1608" s="104"/>
      <c r="J1608" s="12"/>
      <c r="K1608" s="13"/>
      <c r="L1608" s="14"/>
      <c r="M1608" s="14"/>
      <c r="N1608" s="12"/>
      <c r="O1608" s="108">
        <f>SUM(L1608:L1609)</f>
        <v>0</v>
      </c>
      <c r="P1608" s="108">
        <f>SUM(M1608:M1609)</f>
        <v>0</v>
      </c>
      <c r="Q1608" s="108">
        <f>SUM(L1610:L1611)</f>
        <v>1079.5999999999999</v>
      </c>
      <c r="R1608" s="108">
        <f>SUM(M1610:M1611)</f>
        <v>1079.5999999999999</v>
      </c>
      <c r="S1608" s="108">
        <f>SUM(L1612:L1613)</f>
        <v>93.1</v>
      </c>
      <c r="T1608" s="108">
        <f>SUM(M1612:M1613)</f>
        <v>93.1</v>
      </c>
      <c r="U1608" s="108">
        <f>SUM(L1614:L1615)</f>
        <v>0</v>
      </c>
      <c r="V1608" s="108">
        <f>SUM(M1614:M1615)</f>
        <v>0</v>
      </c>
      <c r="W1608" s="108">
        <f>O1608+Q1608+S1608+U1608</f>
        <v>1172.6999999999998</v>
      </c>
      <c r="X1608" s="108">
        <f>P1608+R1608+T1608+V1608</f>
        <v>1172.6999999999998</v>
      </c>
      <c r="AM1608" s="16"/>
      <c r="AN1608" s="16"/>
      <c r="AO1608" s="16"/>
      <c r="AP1608" s="16"/>
      <c r="AQ1608" s="16"/>
      <c r="AR1608" s="16"/>
      <c r="AS1608" s="16"/>
      <c r="AT1608" s="16"/>
      <c r="AU1608" s="16"/>
      <c r="AV1608" s="16"/>
      <c r="AW1608" s="16"/>
    </row>
    <row r="1609" spans="1:49" ht="15.75" customHeight="1" x14ac:dyDescent="0.25">
      <c r="A1609" s="135"/>
      <c r="B1609" s="134"/>
      <c r="C1609" s="129"/>
      <c r="D1609" s="132"/>
      <c r="E1609" s="130"/>
      <c r="F1609" s="106"/>
      <c r="G1609" s="101"/>
      <c r="H1609" s="104"/>
      <c r="I1609" s="120"/>
      <c r="J1609" s="12"/>
      <c r="K1609" s="13"/>
      <c r="L1609" s="14"/>
      <c r="M1609" s="14"/>
      <c r="N1609" s="12"/>
      <c r="O1609" s="108"/>
      <c r="P1609" s="108"/>
      <c r="Q1609" s="108"/>
      <c r="R1609" s="108"/>
      <c r="S1609" s="108"/>
      <c r="T1609" s="108"/>
      <c r="U1609" s="108"/>
      <c r="V1609" s="108"/>
      <c r="W1609" s="108"/>
      <c r="X1609" s="108"/>
      <c r="AM1609" s="16"/>
      <c r="AN1609" s="16"/>
      <c r="AO1609" s="16"/>
      <c r="AP1609" s="16"/>
      <c r="AQ1609" s="16"/>
      <c r="AR1609" s="16"/>
      <c r="AS1609" s="16"/>
      <c r="AT1609" s="16"/>
      <c r="AU1609" s="16"/>
      <c r="AV1609" s="16"/>
      <c r="AW1609" s="16"/>
    </row>
    <row r="1610" spans="1:49" ht="15.75" customHeight="1" x14ac:dyDescent="0.25">
      <c r="A1610" s="135"/>
      <c r="B1610" s="134"/>
      <c r="C1610" s="129"/>
      <c r="D1610" s="132"/>
      <c r="E1610" s="130"/>
      <c r="F1610" s="106"/>
      <c r="G1610" s="101"/>
      <c r="H1610" s="104"/>
      <c r="I1610" s="99" t="s">
        <v>19</v>
      </c>
      <c r="J1610" s="12"/>
      <c r="K1610" s="13"/>
      <c r="L1610" s="14"/>
      <c r="M1610" s="14"/>
      <c r="N1610" s="12"/>
      <c r="O1610" s="108"/>
      <c r="P1610" s="108"/>
      <c r="Q1610" s="108"/>
      <c r="R1610" s="108"/>
      <c r="S1610" s="108"/>
      <c r="T1610" s="108"/>
      <c r="U1610" s="108"/>
      <c r="V1610" s="108"/>
      <c r="W1610" s="108"/>
      <c r="X1610" s="108"/>
      <c r="AM1610" s="16"/>
      <c r="AN1610" s="16"/>
      <c r="AO1610" s="16"/>
      <c r="AP1610" s="16"/>
      <c r="AQ1610" s="16"/>
      <c r="AR1610" s="16"/>
      <c r="AS1610" s="16"/>
      <c r="AT1610" s="16"/>
      <c r="AU1610" s="16"/>
      <c r="AV1610" s="16"/>
      <c r="AW1610" s="16"/>
    </row>
    <row r="1611" spans="1:49" ht="15.75" customHeight="1" x14ac:dyDescent="0.25">
      <c r="A1611" s="135"/>
      <c r="B1611" s="134"/>
      <c r="C1611" s="129"/>
      <c r="D1611" s="132"/>
      <c r="E1611" s="130"/>
      <c r="F1611" s="106"/>
      <c r="G1611" s="101"/>
      <c r="H1611" s="104"/>
      <c r="I1611" s="99"/>
      <c r="J1611" s="12" t="s">
        <v>891</v>
      </c>
      <c r="K1611" s="13" t="s">
        <v>846</v>
      </c>
      <c r="L1611" s="14">
        <v>1079.5999999999999</v>
      </c>
      <c r="M1611" s="14">
        <v>1079.5999999999999</v>
      </c>
      <c r="N1611" s="12" t="s">
        <v>909</v>
      </c>
      <c r="O1611" s="108"/>
      <c r="P1611" s="108"/>
      <c r="Q1611" s="108"/>
      <c r="R1611" s="108"/>
      <c r="S1611" s="108"/>
      <c r="T1611" s="108"/>
      <c r="U1611" s="108"/>
      <c r="V1611" s="108"/>
      <c r="W1611" s="108"/>
      <c r="X1611" s="108"/>
      <c r="AM1611" s="16"/>
      <c r="AN1611" s="16"/>
      <c r="AO1611" s="16"/>
      <c r="AP1611" s="16"/>
      <c r="AQ1611" s="16"/>
      <c r="AR1611" s="16"/>
      <c r="AS1611" s="16"/>
      <c r="AT1611" s="16"/>
      <c r="AU1611" s="16"/>
      <c r="AV1611" s="16"/>
      <c r="AW1611" s="16"/>
    </row>
    <row r="1612" spans="1:49" ht="15.75" customHeight="1" x14ac:dyDescent="0.25">
      <c r="A1612" s="135"/>
      <c r="B1612" s="134"/>
      <c r="C1612" s="129"/>
      <c r="D1612" s="132"/>
      <c r="E1612" s="130"/>
      <c r="F1612" s="106"/>
      <c r="G1612" s="101"/>
      <c r="H1612" s="104"/>
      <c r="I1612" s="99" t="s">
        <v>10</v>
      </c>
      <c r="J1612" s="12"/>
      <c r="K1612" s="13"/>
      <c r="L1612" s="14"/>
      <c r="M1612" s="15"/>
      <c r="N1612" s="12"/>
      <c r="O1612" s="108"/>
      <c r="P1612" s="108"/>
      <c r="Q1612" s="108"/>
      <c r="R1612" s="108"/>
      <c r="S1612" s="108"/>
      <c r="T1612" s="108"/>
      <c r="U1612" s="108"/>
      <c r="V1612" s="108"/>
      <c r="W1612" s="108"/>
      <c r="X1612" s="108"/>
      <c r="AM1612" s="16"/>
      <c r="AN1612" s="16"/>
      <c r="AO1612" s="16"/>
      <c r="AP1612" s="16"/>
      <c r="AQ1612" s="16"/>
      <c r="AR1612" s="16"/>
      <c r="AS1612" s="16"/>
      <c r="AT1612" s="16"/>
      <c r="AU1612" s="16"/>
      <c r="AV1612" s="16"/>
      <c r="AW1612" s="16"/>
    </row>
    <row r="1613" spans="1:49" ht="15.75" customHeight="1" x14ac:dyDescent="0.25">
      <c r="A1613" s="135"/>
      <c r="B1613" s="134"/>
      <c r="C1613" s="129"/>
      <c r="D1613" s="132"/>
      <c r="E1613" s="130"/>
      <c r="F1613" s="106"/>
      <c r="G1613" s="101"/>
      <c r="H1613" s="104"/>
      <c r="I1613" s="99"/>
      <c r="J1613" s="12" t="s">
        <v>1020</v>
      </c>
      <c r="K1613" s="13" t="s">
        <v>983</v>
      </c>
      <c r="L1613" s="14">
        <v>93.1</v>
      </c>
      <c r="M1613" s="15">
        <v>93.1</v>
      </c>
      <c r="N1613" s="12" t="s">
        <v>1062</v>
      </c>
      <c r="O1613" s="108"/>
      <c r="P1613" s="108"/>
      <c r="Q1613" s="108"/>
      <c r="R1613" s="108"/>
      <c r="S1613" s="108"/>
      <c r="T1613" s="108"/>
      <c r="U1613" s="108"/>
      <c r="V1613" s="108"/>
      <c r="W1613" s="108"/>
      <c r="X1613" s="108"/>
      <c r="AM1613" s="16"/>
      <c r="AN1613" s="16"/>
      <c r="AO1613" s="16"/>
      <c r="AP1613" s="16"/>
      <c r="AQ1613" s="16"/>
      <c r="AR1613" s="16"/>
      <c r="AS1613" s="16"/>
      <c r="AT1613" s="16"/>
      <c r="AU1613" s="16"/>
      <c r="AV1613" s="16"/>
      <c r="AW1613" s="16"/>
    </row>
    <row r="1614" spans="1:49" ht="15.75" customHeight="1" x14ac:dyDescent="0.25">
      <c r="A1614" s="135"/>
      <c r="B1614" s="134"/>
      <c r="C1614" s="129"/>
      <c r="D1614" s="132"/>
      <c r="E1614" s="130"/>
      <c r="F1614" s="106"/>
      <c r="G1614" s="101"/>
      <c r="H1614" s="104"/>
      <c r="I1614" s="99" t="s">
        <v>20</v>
      </c>
      <c r="J1614" s="12"/>
      <c r="K1614" s="13"/>
      <c r="L1614" s="14"/>
      <c r="M1614" s="15"/>
      <c r="N1614" s="12"/>
      <c r="O1614" s="108"/>
      <c r="P1614" s="108"/>
      <c r="Q1614" s="108"/>
      <c r="R1614" s="108"/>
      <c r="S1614" s="108"/>
      <c r="T1614" s="108"/>
      <c r="U1614" s="108"/>
      <c r="V1614" s="108"/>
      <c r="W1614" s="108"/>
      <c r="X1614" s="108"/>
      <c r="AM1614" s="16"/>
      <c r="AN1614" s="16"/>
      <c r="AO1614" s="16"/>
      <c r="AP1614" s="16"/>
      <c r="AQ1614" s="16"/>
      <c r="AR1614" s="16"/>
      <c r="AS1614" s="16"/>
      <c r="AT1614" s="16"/>
      <c r="AU1614" s="16"/>
      <c r="AV1614" s="16"/>
      <c r="AW1614" s="16"/>
    </row>
    <row r="1615" spans="1:49" ht="16.5" customHeight="1" x14ac:dyDescent="0.25">
      <c r="A1615" s="135"/>
      <c r="B1615" s="134"/>
      <c r="C1615" s="129"/>
      <c r="D1615" s="133"/>
      <c r="E1615" s="130"/>
      <c r="F1615" s="107"/>
      <c r="G1615" s="102"/>
      <c r="H1615" s="120"/>
      <c r="I1615" s="99"/>
      <c r="J1615" s="12"/>
      <c r="K1615" s="12"/>
      <c r="L1615" s="15"/>
      <c r="M1615" s="15"/>
      <c r="N1615" s="12"/>
      <c r="O1615" s="108"/>
      <c r="P1615" s="108"/>
      <c r="Q1615" s="108"/>
      <c r="R1615" s="108"/>
      <c r="S1615" s="108"/>
      <c r="T1615" s="108"/>
      <c r="U1615" s="108"/>
      <c r="V1615" s="108"/>
      <c r="W1615" s="108"/>
      <c r="X1615" s="108"/>
      <c r="AM1615" s="16"/>
      <c r="AN1615" s="16"/>
      <c r="AO1615" s="16"/>
      <c r="AP1615" s="16"/>
      <c r="AQ1615" s="16"/>
      <c r="AR1615" s="16"/>
      <c r="AS1615" s="16"/>
      <c r="AT1615" s="16"/>
      <c r="AU1615" s="16"/>
      <c r="AV1615" s="16"/>
      <c r="AW1615" s="16"/>
    </row>
    <row r="1616" spans="1:49" ht="16.5" customHeight="1" x14ac:dyDescent="0.25">
      <c r="A1616" s="135" t="s">
        <v>1999</v>
      </c>
      <c r="B1616" s="134">
        <v>33600000</v>
      </c>
      <c r="C1616" s="129" t="s">
        <v>737</v>
      </c>
      <c r="D1616" s="131" t="s">
        <v>43</v>
      </c>
      <c r="E1616" s="130" t="s">
        <v>738</v>
      </c>
      <c r="F1616" s="105" t="s">
        <v>760</v>
      </c>
      <c r="G1616" s="100">
        <v>3690</v>
      </c>
      <c r="H1616" s="103" t="s">
        <v>739</v>
      </c>
      <c r="I1616" s="7"/>
      <c r="J1616" s="12"/>
      <c r="K1616" s="12"/>
      <c r="L1616" s="15"/>
      <c r="M1616" s="15"/>
      <c r="N1616" s="12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  <c r="AW1616" s="16"/>
    </row>
    <row r="1617" spans="1:49" ht="15.75" customHeight="1" x14ac:dyDescent="0.25">
      <c r="A1617" s="135"/>
      <c r="B1617" s="134"/>
      <c r="C1617" s="129"/>
      <c r="D1617" s="132"/>
      <c r="E1617" s="130"/>
      <c r="F1617" s="106"/>
      <c r="G1617" s="101"/>
      <c r="H1617" s="104"/>
      <c r="I1617" s="7"/>
      <c r="J1617" s="12"/>
      <c r="K1617" s="13"/>
      <c r="L1617" s="14"/>
      <c r="M1617" s="14"/>
      <c r="N1617" s="12"/>
      <c r="O1617" s="108">
        <f>SUM(L1617:L1618)</f>
        <v>0</v>
      </c>
      <c r="P1617" s="108">
        <f>SUM(M1617:M1618)</f>
        <v>0</v>
      </c>
      <c r="Q1617" s="108">
        <f>SUM(L1619:L1620)</f>
        <v>96</v>
      </c>
      <c r="R1617" s="108">
        <f>SUM(M1619:M1620)</f>
        <v>96</v>
      </c>
      <c r="S1617" s="108">
        <f>SUM(L1621:L1622)</f>
        <v>647.6</v>
      </c>
      <c r="T1617" s="108">
        <f>SUM(M1621:M1622)</f>
        <v>647.6</v>
      </c>
      <c r="U1617" s="108">
        <f>SUM(L1623:L1624)</f>
        <v>1006.4</v>
      </c>
      <c r="V1617" s="108">
        <f>SUM(M1623:M1624)</f>
        <v>1006.4</v>
      </c>
      <c r="W1617" s="108">
        <f>O1617+Q1617+S1617+U1617</f>
        <v>1750</v>
      </c>
      <c r="X1617" s="108">
        <f>P1617+R1617+T1617+V1617</f>
        <v>1750</v>
      </c>
      <c r="AM1617" s="16"/>
      <c r="AN1617" s="16"/>
      <c r="AO1617" s="16"/>
      <c r="AP1617" s="16"/>
      <c r="AQ1617" s="16"/>
      <c r="AR1617" s="16"/>
      <c r="AS1617" s="16"/>
      <c r="AT1617" s="16"/>
      <c r="AU1617" s="16"/>
      <c r="AV1617" s="16"/>
      <c r="AW1617" s="16"/>
    </row>
    <row r="1618" spans="1:49" ht="15.75" customHeight="1" x14ac:dyDescent="0.25">
      <c r="A1618" s="135"/>
      <c r="B1618" s="134"/>
      <c r="C1618" s="129"/>
      <c r="D1618" s="132"/>
      <c r="E1618" s="130"/>
      <c r="F1618" s="106"/>
      <c r="G1618" s="101"/>
      <c r="H1618" s="104"/>
      <c r="I1618" s="7"/>
      <c r="J1618" s="12"/>
      <c r="K1618" s="13"/>
      <c r="L1618" s="14"/>
      <c r="M1618" s="14"/>
      <c r="N1618" s="12"/>
      <c r="O1618" s="108"/>
      <c r="P1618" s="108"/>
      <c r="Q1618" s="108"/>
      <c r="R1618" s="108"/>
      <c r="S1618" s="108"/>
      <c r="T1618" s="108"/>
      <c r="U1618" s="108"/>
      <c r="V1618" s="108"/>
      <c r="W1618" s="108"/>
      <c r="X1618" s="108"/>
      <c r="AM1618" s="16"/>
      <c r="AN1618" s="16"/>
      <c r="AO1618" s="16"/>
      <c r="AP1618" s="16"/>
      <c r="AQ1618" s="16"/>
      <c r="AR1618" s="16"/>
      <c r="AS1618" s="16"/>
      <c r="AT1618" s="16"/>
      <c r="AU1618" s="16"/>
      <c r="AV1618" s="16"/>
      <c r="AW1618" s="16"/>
    </row>
    <row r="1619" spans="1:49" ht="15.75" customHeight="1" x14ac:dyDescent="0.25">
      <c r="A1619" s="135"/>
      <c r="B1619" s="134"/>
      <c r="C1619" s="129"/>
      <c r="D1619" s="132"/>
      <c r="E1619" s="130"/>
      <c r="F1619" s="106"/>
      <c r="G1619" s="101"/>
      <c r="H1619" s="104"/>
      <c r="I1619" s="99" t="s">
        <v>19</v>
      </c>
      <c r="J1619" s="12"/>
      <c r="K1619" s="13"/>
      <c r="L1619" s="14"/>
      <c r="M1619" s="14"/>
      <c r="N1619" s="12"/>
      <c r="O1619" s="108"/>
      <c r="P1619" s="108"/>
      <c r="Q1619" s="108"/>
      <c r="R1619" s="108"/>
      <c r="S1619" s="108"/>
      <c r="T1619" s="108"/>
      <c r="U1619" s="108"/>
      <c r="V1619" s="108"/>
      <c r="W1619" s="108"/>
      <c r="X1619" s="108"/>
      <c r="AM1619" s="16"/>
      <c r="AN1619" s="16"/>
      <c r="AO1619" s="16"/>
      <c r="AP1619" s="16"/>
      <c r="AQ1619" s="16"/>
      <c r="AR1619" s="16"/>
      <c r="AS1619" s="16"/>
      <c r="AT1619" s="16"/>
      <c r="AU1619" s="16"/>
      <c r="AV1619" s="16"/>
      <c r="AW1619" s="16"/>
    </row>
    <row r="1620" spans="1:49" ht="15.75" customHeight="1" x14ac:dyDescent="0.25">
      <c r="A1620" s="135"/>
      <c r="B1620" s="134"/>
      <c r="C1620" s="129"/>
      <c r="D1620" s="132"/>
      <c r="E1620" s="130"/>
      <c r="F1620" s="106"/>
      <c r="G1620" s="101"/>
      <c r="H1620" s="104"/>
      <c r="I1620" s="99"/>
      <c r="J1620" s="12" t="s">
        <v>918</v>
      </c>
      <c r="K1620" s="13" t="s">
        <v>420</v>
      </c>
      <c r="L1620" s="14">
        <v>96</v>
      </c>
      <c r="M1620" s="14">
        <v>96</v>
      </c>
      <c r="N1620" s="12" t="s">
        <v>930</v>
      </c>
      <c r="O1620" s="108"/>
      <c r="P1620" s="108"/>
      <c r="Q1620" s="108"/>
      <c r="R1620" s="108"/>
      <c r="S1620" s="108"/>
      <c r="T1620" s="108"/>
      <c r="U1620" s="108"/>
      <c r="V1620" s="108"/>
      <c r="W1620" s="108"/>
      <c r="X1620" s="108"/>
      <c r="AM1620" s="16"/>
      <c r="AN1620" s="16"/>
      <c r="AO1620" s="16"/>
      <c r="AP1620" s="16"/>
      <c r="AQ1620" s="16"/>
      <c r="AR1620" s="16"/>
      <c r="AS1620" s="16"/>
      <c r="AT1620" s="16"/>
      <c r="AU1620" s="16"/>
      <c r="AV1620" s="16"/>
      <c r="AW1620" s="16"/>
    </row>
    <row r="1621" spans="1:49" ht="15.75" customHeight="1" x14ac:dyDescent="0.25">
      <c r="A1621" s="135"/>
      <c r="B1621" s="134"/>
      <c r="C1621" s="129"/>
      <c r="D1621" s="132"/>
      <c r="E1621" s="130"/>
      <c r="F1621" s="106"/>
      <c r="G1621" s="101"/>
      <c r="H1621" s="104"/>
      <c r="I1621" s="99" t="s">
        <v>10</v>
      </c>
      <c r="J1621" s="12" t="s">
        <v>1179</v>
      </c>
      <c r="K1621" s="13" t="s">
        <v>1152</v>
      </c>
      <c r="L1621" s="14">
        <v>167.6</v>
      </c>
      <c r="M1621" s="15">
        <v>167.6</v>
      </c>
      <c r="N1621" s="12" t="s">
        <v>1209</v>
      </c>
      <c r="O1621" s="108"/>
      <c r="P1621" s="108"/>
      <c r="Q1621" s="108"/>
      <c r="R1621" s="108"/>
      <c r="S1621" s="108"/>
      <c r="T1621" s="108"/>
      <c r="U1621" s="108"/>
      <c r="V1621" s="108"/>
      <c r="W1621" s="108"/>
      <c r="X1621" s="108"/>
      <c r="AM1621" s="16"/>
      <c r="AN1621" s="16"/>
      <c r="AO1621" s="16"/>
      <c r="AP1621" s="16"/>
      <c r="AQ1621" s="16"/>
      <c r="AR1621" s="16"/>
      <c r="AS1621" s="16"/>
      <c r="AT1621" s="16"/>
      <c r="AU1621" s="16"/>
      <c r="AV1621" s="16"/>
      <c r="AW1621" s="16"/>
    </row>
    <row r="1622" spans="1:49" ht="15.75" customHeight="1" x14ac:dyDescent="0.25">
      <c r="A1622" s="135"/>
      <c r="B1622" s="134"/>
      <c r="C1622" s="129"/>
      <c r="D1622" s="132"/>
      <c r="E1622" s="130"/>
      <c r="F1622" s="106"/>
      <c r="G1622" s="101"/>
      <c r="H1622" s="104"/>
      <c r="I1622" s="99"/>
      <c r="J1622" s="12" t="s">
        <v>1241</v>
      </c>
      <c r="K1622" s="13" t="s">
        <v>1239</v>
      </c>
      <c r="L1622" s="14">
        <v>480</v>
      </c>
      <c r="M1622" s="15">
        <v>480</v>
      </c>
      <c r="N1622" s="12" t="s">
        <v>1257</v>
      </c>
      <c r="O1622" s="108"/>
      <c r="P1622" s="108"/>
      <c r="Q1622" s="108"/>
      <c r="R1622" s="108"/>
      <c r="S1622" s="108"/>
      <c r="T1622" s="108"/>
      <c r="U1622" s="108"/>
      <c r="V1622" s="108"/>
      <c r="W1622" s="108"/>
      <c r="X1622" s="108"/>
      <c r="AM1622" s="16"/>
      <c r="AN1622" s="16"/>
      <c r="AO1622" s="16"/>
      <c r="AP1622" s="16"/>
      <c r="AQ1622" s="16"/>
      <c r="AR1622" s="16"/>
      <c r="AS1622" s="16"/>
      <c r="AT1622" s="16"/>
      <c r="AU1622" s="16"/>
      <c r="AV1622" s="16"/>
      <c r="AW1622" s="16"/>
    </row>
    <row r="1623" spans="1:49" ht="15.75" customHeight="1" x14ac:dyDescent="0.25">
      <c r="A1623" s="135"/>
      <c r="B1623" s="134"/>
      <c r="C1623" s="129"/>
      <c r="D1623" s="132"/>
      <c r="E1623" s="130"/>
      <c r="F1623" s="106"/>
      <c r="G1623" s="101"/>
      <c r="H1623" s="104"/>
      <c r="I1623" s="99" t="s">
        <v>20</v>
      </c>
      <c r="J1623" s="12" t="s">
        <v>1434</v>
      </c>
      <c r="K1623" s="12" t="s">
        <v>1403</v>
      </c>
      <c r="L1623" s="15">
        <v>1006.4</v>
      </c>
      <c r="M1623" s="15">
        <v>1006.4</v>
      </c>
      <c r="N1623" s="12" t="s">
        <v>1450</v>
      </c>
      <c r="O1623" s="108"/>
      <c r="P1623" s="108"/>
      <c r="Q1623" s="108"/>
      <c r="R1623" s="108"/>
      <c r="S1623" s="108"/>
      <c r="T1623" s="108"/>
      <c r="U1623" s="108"/>
      <c r="V1623" s="108"/>
      <c r="W1623" s="108"/>
      <c r="X1623" s="108"/>
      <c r="AM1623" s="16"/>
      <c r="AN1623" s="16"/>
      <c r="AO1623" s="16"/>
      <c r="AP1623" s="16"/>
      <c r="AQ1623" s="16"/>
      <c r="AR1623" s="16"/>
      <c r="AS1623" s="16"/>
      <c r="AT1623" s="16"/>
      <c r="AU1623" s="16"/>
      <c r="AV1623" s="16"/>
      <c r="AW1623" s="16"/>
    </row>
    <row r="1624" spans="1:49" ht="16.5" customHeight="1" x14ac:dyDescent="0.25">
      <c r="A1624" s="135"/>
      <c r="B1624" s="134"/>
      <c r="C1624" s="129"/>
      <c r="D1624" s="133"/>
      <c r="E1624" s="130"/>
      <c r="F1624" s="107"/>
      <c r="G1624" s="102"/>
      <c r="H1624" s="120"/>
      <c r="I1624" s="99"/>
      <c r="J1624" s="12"/>
      <c r="K1624" s="12"/>
      <c r="L1624" s="15"/>
      <c r="M1624" s="15"/>
      <c r="N1624" s="12"/>
      <c r="O1624" s="108"/>
      <c r="P1624" s="108"/>
      <c r="Q1624" s="108"/>
      <c r="R1624" s="108"/>
      <c r="S1624" s="108"/>
      <c r="T1624" s="108"/>
      <c r="U1624" s="108"/>
      <c r="V1624" s="108"/>
      <c r="W1624" s="108"/>
      <c r="X1624" s="108"/>
      <c r="AM1624" s="16"/>
      <c r="AN1624" s="16"/>
      <c r="AO1624" s="16"/>
      <c r="AP1624" s="16"/>
      <c r="AQ1624" s="16"/>
      <c r="AR1624" s="16"/>
      <c r="AS1624" s="16"/>
      <c r="AT1624" s="16"/>
      <c r="AU1624" s="16"/>
      <c r="AV1624" s="16"/>
      <c r="AW1624" s="16"/>
    </row>
    <row r="1625" spans="1:49" ht="16.5" hidden="1" customHeight="1" x14ac:dyDescent="0.25">
      <c r="A1625" s="135" t="s">
        <v>1999</v>
      </c>
      <c r="B1625" s="134">
        <v>33600000</v>
      </c>
      <c r="C1625" s="129" t="s">
        <v>740</v>
      </c>
      <c r="D1625" s="131" t="s">
        <v>43</v>
      </c>
      <c r="E1625" s="130" t="s">
        <v>741</v>
      </c>
      <c r="F1625" s="105" t="s">
        <v>787</v>
      </c>
      <c r="G1625" s="100">
        <v>4180</v>
      </c>
      <c r="H1625" s="103" t="s">
        <v>742</v>
      </c>
      <c r="I1625" s="7"/>
      <c r="J1625" s="12"/>
      <c r="K1625" s="12"/>
      <c r="L1625" s="15"/>
      <c r="M1625" s="15"/>
      <c r="N1625" s="12"/>
      <c r="O1625" s="15"/>
      <c r="P1625" s="18"/>
      <c r="Q1625" s="18"/>
      <c r="R1625" s="18"/>
      <c r="S1625" s="18"/>
      <c r="T1625" s="18"/>
      <c r="U1625" s="18"/>
      <c r="V1625" s="18"/>
      <c r="W1625" s="18"/>
      <c r="X1625" s="18"/>
      <c r="AM1625" s="16"/>
      <c r="AN1625" s="16"/>
      <c r="AO1625" s="16"/>
      <c r="AP1625" s="16"/>
      <c r="AQ1625" s="16"/>
      <c r="AR1625" s="16"/>
      <c r="AS1625" s="16"/>
      <c r="AT1625" s="16"/>
      <c r="AU1625" s="16"/>
      <c r="AV1625" s="16"/>
      <c r="AW1625" s="16"/>
    </row>
    <row r="1626" spans="1:49" ht="15.75" customHeight="1" x14ac:dyDescent="0.25">
      <c r="A1626" s="135"/>
      <c r="B1626" s="134"/>
      <c r="C1626" s="129"/>
      <c r="D1626" s="132"/>
      <c r="E1626" s="130"/>
      <c r="F1626" s="106"/>
      <c r="G1626" s="101"/>
      <c r="H1626" s="104"/>
      <c r="I1626" s="7"/>
      <c r="J1626" s="12"/>
      <c r="K1626" s="13"/>
      <c r="L1626" s="14"/>
      <c r="M1626" s="14"/>
      <c r="N1626" s="12"/>
      <c r="O1626" s="108">
        <f>SUM(L1626:L1627)</f>
        <v>0</v>
      </c>
      <c r="P1626" s="108">
        <f>SUM(M1626:M1627)</f>
        <v>0</v>
      </c>
      <c r="Q1626" s="108">
        <f>SUM(L1628:L1629)</f>
        <v>0</v>
      </c>
      <c r="R1626" s="108">
        <f>SUM(M1628:M1629)</f>
        <v>0</v>
      </c>
      <c r="S1626" s="108">
        <f>SUM(L1630:L1631)</f>
        <v>1210</v>
      </c>
      <c r="T1626" s="108">
        <f>SUM(M1630:M1631)</f>
        <v>1210</v>
      </c>
      <c r="U1626" s="108">
        <f>SUM(L1632:L1634)</f>
        <v>2235</v>
      </c>
      <c r="V1626" s="108">
        <f>SUM(M1632:M1634)</f>
        <v>1755</v>
      </c>
      <c r="W1626" s="108">
        <f>O1626+Q1626+S1626+U1626</f>
        <v>3445</v>
      </c>
      <c r="X1626" s="108">
        <f>P1626+R1626+T1626+V1626</f>
        <v>2965</v>
      </c>
      <c r="AM1626" s="16"/>
      <c r="AN1626" s="16"/>
      <c r="AO1626" s="16"/>
      <c r="AP1626" s="16"/>
      <c r="AQ1626" s="16"/>
      <c r="AR1626" s="16"/>
      <c r="AS1626" s="16"/>
      <c r="AT1626" s="16"/>
      <c r="AU1626" s="16"/>
      <c r="AV1626" s="16"/>
      <c r="AW1626" s="16"/>
    </row>
    <row r="1627" spans="1:49" ht="15.75" customHeight="1" x14ac:dyDescent="0.25">
      <c r="A1627" s="135"/>
      <c r="B1627" s="134"/>
      <c r="C1627" s="129"/>
      <c r="D1627" s="132"/>
      <c r="E1627" s="130"/>
      <c r="F1627" s="106"/>
      <c r="G1627" s="101"/>
      <c r="H1627" s="104"/>
      <c r="I1627" s="7"/>
      <c r="J1627" s="12"/>
      <c r="K1627" s="13"/>
      <c r="L1627" s="14"/>
      <c r="M1627" s="14"/>
      <c r="N1627" s="12"/>
      <c r="O1627" s="108"/>
      <c r="P1627" s="108"/>
      <c r="Q1627" s="108"/>
      <c r="R1627" s="108"/>
      <c r="S1627" s="108"/>
      <c r="T1627" s="108"/>
      <c r="U1627" s="108"/>
      <c r="V1627" s="108"/>
      <c r="W1627" s="108"/>
      <c r="X1627" s="108"/>
      <c r="AM1627" s="16"/>
      <c r="AN1627" s="16"/>
      <c r="AO1627" s="16"/>
      <c r="AP1627" s="16"/>
      <c r="AQ1627" s="16"/>
      <c r="AR1627" s="16"/>
      <c r="AS1627" s="16"/>
      <c r="AT1627" s="16"/>
      <c r="AU1627" s="16"/>
      <c r="AV1627" s="16"/>
      <c r="AW1627" s="16"/>
    </row>
    <row r="1628" spans="1:49" ht="15.75" customHeight="1" x14ac:dyDescent="0.25">
      <c r="A1628" s="135"/>
      <c r="B1628" s="134"/>
      <c r="C1628" s="129"/>
      <c r="D1628" s="132"/>
      <c r="E1628" s="130"/>
      <c r="F1628" s="106"/>
      <c r="G1628" s="101"/>
      <c r="H1628" s="104"/>
      <c r="I1628" s="99" t="s">
        <v>19</v>
      </c>
      <c r="J1628" s="12"/>
      <c r="K1628" s="13"/>
      <c r="L1628" s="14"/>
      <c r="M1628" s="14"/>
      <c r="N1628" s="12"/>
      <c r="O1628" s="108"/>
      <c r="P1628" s="108"/>
      <c r="Q1628" s="108"/>
      <c r="R1628" s="108"/>
      <c r="S1628" s="108"/>
      <c r="T1628" s="108"/>
      <c r="U1628" s="108"/>
      <c r="V1628" s="108"/>
      <c r="W1628" s="108"/>
      <c r="X1628" s="108"/>
      <c r="AM1628" s="16"/>
      <c r="AN1628" s="16"/>
      <c r="AO1628" s="16"/>
      <c r="AP1628" s="16"/>
      <c r="AQ1628" s="16"/>
      <c r="AR1628" s="16"/>
      <c r="AS1628" s="16"/>
      <c r="AT1628" s="16"/>
      <c r="AU1628" s="16"/>
      <c r="AV1628" s="16"/>
      <c r="AW1628" s="16"/>
    </row>
    <row r="1629" spans="1:49" ht="15.75" customHeight="1" x14ac:dyDescent="0.25">
      <c r="A1629" s="135"/>
      <c r="B1629" s="134"/>
      <c r="C1629" s="129"/>
      <c r="D1629" s="132"/>
      <c r="E1629" s="130"/>
      <c r="F1629" s="106"/>
      <c r="G1629" s="101"/>
      <c r="H1629" s="104"/>
      <c r="I1629" s="99"/>
      <c r="J1629" s="12"/>
      <c r="K1629" s="13"/>
      <c r="L1629" s="14"/>
      <c r="M1629" s="14"/>
      <c r="N1629" s="12"/>
      <c r="O1629" s="108"/>
      <c r="P1629" s="108"/>
      <c r="Q1629" s="108"/>
      <c r="R1629" s="108"/>
      <c r="S1629" s="108"/>
      <c r="T1629" s="108"/>
      <c r="U1629" s="108"/>
      <c r="V1629" s="108"/>
      <c r="W1629" s="108"/>
      <c r="X1629" s="108"/>
      <c r="AM1629" s="16"/>
      <c r="AN1629" s="16"/>
      <c r="AO1629" s="16"/>
      <c r="AP1629" s="16"/>
      <c r="AQ1629" s="16"/>
      <c r="AR1629" s="16"/>
      <c r="AS1629" s="16"/>
      <c r="AT1629" s="16"/>
      <c r="AU1629" s="16"/>
      <c r="AV1629" s="16"/>
      <c r="AW1629" s="16"/>
    </row>
    <row r="1630" spans="1:49" ht="15.75" customHeight="1" x14ac:dyDescent="0.25">
      <c r="A1630" s="135"/>
      <c r="B1630" s="134"/>
      <c r="C1630" s="129"/>
      <c r="D1630" s="132"/>
      <c r="E1630" s="130"/>
      <c r="F1630" s="106"/>
      <c r="G1630" s="101"/>
      <c r="H1630" s="104"/>
      <c r="I1630" s="99" t="s">
        <v>10</v>
      </c>
      <c r="J1630" s="12"/>
      <c r="K1630" s="13"/>
      <c r="L1630" s="14"/>
      <c r="M1630" s="15"/>
      <c r="N1630" s="12"/>
      <c r="O1630" s="108"/>
      <c r="P1630" s="108"/>
      <c r="Q1630" s="108"/>
      <c r="R1630" s="108"/>
      <c r="S1630" s="108"/>
      <c r="T1630" s="108"/>
      <c r="U1630" s="108"/>
      <c r="V1630" s="108"/>
      <c r="W1630" s="108"/>
      <c r="X1630" s="108"/>
      <c r="AM1630" s="16"/>
      <c r="AN1630" s="16"/>
      <c r="AO1630" s="16"/>
      <c r="AP1630" s="16"/>
      <c r="AQ1630" s="16"/>
      <c r="AR1630" s="16"/>
      <c r="AS1630" s="16"/>
      <c r="AT1630" s="16"/>
      <c r="AU1630" s="16"/>
      <c r="AV1630" s="16"/>
      <c r="AW1630" s="16"/>
    </row>
    <row r="1631" spans="1:49" ht="15.75" customHeight="1" x14ac:dyDescent="0.25">
      <c r="A1631" s="135"/>
      <c r="B1631" s="134"/>
      <c r="C1631" s="129"/>
      <c r="D1631" s="132"/>
      <c r="E1631" s="130"/>
      <c r="F1631" s="106"/>
      <c r="G1631" s="101"/>
      <c r="H1631" s="104"/>
      <c r="I1631" s="99"/>
      <c r="J1631" s="12" t="s">
        <v>1242</v>
      </c>
      <c r="K1631" s="13" t="s">
        <v>1232</v>
      </c>
      <c r="L1631" s="14">
        <v>1210</v>
      </c>
      <c r="M1631" s="15">
        <v>1210</v>
      </c>
      <c r="N1631" s="12" t="s">
        <v>1257</v>
      </c>
      <c r="O1631" s="108"/>
      <c r="P1631" s="108"/>
      <c r="Q1631" s="108"/>
      <c r="R1631" s="108"/>
      <c r="S1631" s="108"/>
      <c r="T1631" s="108"/>
      <c r="U1631" s="108"/>
      <c r="V1631" s="108"/>
      <c r="W1631" s="108"/>
      <c r="X1631" s="108"/>
      <c r="AM1631" s="16"/>
      <c r="AN1631" s="16"/>
      <c r="AO1631" s="16"/>
      <c r="AP1631" s="16"/>
      <c r="AQ1631" s="16"/>
      <c r="AR1631" s="16"/>
      <c r="AS1631" s="16"/>
      <c r="AT1631" s="16"/>
      <c r="AU1631" s="16"/>
      <c r="AV1631" s="16"/>
      <c r="AW1631" s="16"/>
    </row>
    <row r="1632" spans="1:49" ht="15.75" customHeight="1" x14ac:dyDescent="0.25">
      <c r="A1632" s="135"/>
      <c r="B1632" s="134"/>
      <c r="C1632" s="129"/>
      <c r="D1632" s="132"/>
      <c r="E1632" s="130"/>
      <c r="F1632" s="106"/>
      <c r="G1632" s="101"/>
      <c r="H1632" s="104"/>
      <c r="I1632" s="99" t="s">
        <v>20</v>
      </c>
      <c r="J1632" s="12" t="s">
        <v>1439</v>
      </c>
      <c r="K1632" s="12" t="s">
        <v>1403</v>
      </c>
      <c r="L1632" s="15">
        <v>455</v>
      </c>
      <c r="M1632" s="15">
        <v>455</v>
      </c>
      <c r="N1632" s="12" t="s">
        <v>1469</v>
      </c>
      <c r="O1632" s="108"/>
      <c r="P1632" s="108"/>
      <c r="Q1632" s="108"/>
      <c r="R1632" s="108"/>
      <c r="S1632" s="108"/>
      <c r="T1632" s="108"/>
      <c r="U1632" s="108"/>
      <c r="V1632" s="108"/>
      <c r="W1632" s="108"/>
      <c r="X1632" s="108"/>
      <c r="AM1632" s="16"/>
      <c r="AN1632" s="16"/>
      <c r="AO1632" s="16"/>
      <c r="AP1632" s="16"/>
      <c r="AQ1632" s="16"/>
      <c r="AR1632" s="16"/>
      <c r="AS1632" s="16"/>
      <c r="AT1632" s="16"/>
      <c r="AU1632" s="16"/>
      <c r="AV1632" s="16"/>
      <c r="AW1632" s="16"/>
    </row>
    <row r="1633" spans="1:49" ht="15.75" customHeight="1" x14ac:dyDescent="0.25">
      <c r="A1633" s="135"/>
      <c r="B1633" s="134"/>
      <c r="C1633" s="129"/>
      <c r="D1633" s="132"/>
      <c r="E1633" s="130"/>
      <c r="F1633" s="106"/>
      <c r="G1633" s="101"/>
      <c r="H1633" s="104"/>
      <c r="I1633" s="99"/>
      <c r="J1633" s="12" t="s">
        <v>1842</v>
      </c>
      <c r="K1633" s="12" t="s">
        <v>1821</v>
      </c>
      <c r="L1633" s="15">
        <v>1300</v>
      </c>
      <c r="M1633" s="15">
        <v>1300</v>
      </c>
      <c r="N1633" s="12" t="s">
        <v>1907</v>
      </c>
      <c r="O1633" s="108"/>
      <c r="P1633" s="108"/>
      <c r="Q1633" s="108"/>
      <c r="R1633" s="108"/>
      <c r="S1633" s="108"/>
      <c r="T1633" s="108"/>
      <c r="U1633" s="108"/>
      <c r="V1633" s="108"/>
      <c r="W1633" s="108"/>
      <c r="X1633" s="108"/>
      <c r="AM1633" s="16"/>
      <c r="AN1633" s="16"/>
      <c r="AO1633" s="16"/>
      <c r="AP1633" s="16"/>
      <c r="AQ1633" s="16"/>
      <c r="AR1633" s="16"/>
      <c r="AS1633" s="16"/>
      <c r="AT1633" s="16"/>
      <c r="AU1633" s="16"/>
      <c r="AV1633" s="16"/>
      <c r="AW1633" s="16"/>
    </row>
    <row r="1634" spans="1:49" ht="16.5" customHeight="1" x14ac:dyDescent="0.25">
      <c r="A1634" s="135"/>
      <c r="B1634" s="134"/>
      <c r="C1634" s="129"/>
      <c r="D1634" s="133"/>
      <c r="E1634" s="130"/>
      <c r="F1634" s="107"/>
      <c r="G1634" s="102"/>
      <c r="H1634" s="120"/>
      <c r="I1634" s="99"/>
      <c r="J1634" s="12" t="s">
        <v>1794</v>
      </c>
      <c r="K1634" s="12" t="s">
        <v>1693</v>
      </c>
      <c r="L1634" s="15">
        <v>480</v>
      </c>
      <c r="M1634" s="15"/>
      <c r="N1634" s="12"/>
      <c r="O1634" s="108"/>
      <c r="P1634" s="108"/>
      <c r="Q1634" s="108"/>
      <c r="R1634" s="108"/>
      <c r="S1634" s="108"/>
      <c r="T1634" s="108"/>
      <c r="U1634" s="108"/>
      <c r="V1634" s="108"/>
      <c r="W1634" s="108"/>
      <c r="X1634" s="108"/>
      <c r="AM1634" s="16"/>
      <c r="AN1634" s="16"/>
      <c r="AO1634" s="16"/>
      <c r="AP1634" s="16"/>
      <c r="AQ1634" s="16"/>
      <c r="AR1634" s="16"/>
      <c r="AS1634" s="16"/>
      <c r="AT1634" s="16"/>
      <c r="AU1634" s="16"/>
      <c r="AV1634" s="16"/>
      <c r="AW1634" s="16"/>
    </row>
    <row r="1635" spans="1:49" ht="16.5" customHeight="1" x14ac:dyDescent="0.25">
      <c r="A1635" s="135" t="s">
        <v>1999</v>
      </c>
      <c r="B1635" s="134">
        <v>33600000</v>
      </c>
      <c r="C1635" s="129" t="s">
        <v>743</v>
      </c>
      <c r="D1635" s="131" t="s">
        <v>43</v>
      </c>
      <c r="E1635" s="130" t="s">
        <v>744</v>
      </c>
      <c r="F1635" s="105" t="s">
        <v>873</v>
      </c>
      <c r="G1635" s="100">
        <v>13177</v>
      </c>
      <c r="H1635" s="103" t="s">
        <v>745</v>
      </c>
      <c r="I1635" s="103" t="s">
        <v>8</v>
      </c>
      <c r="J1635" s="12"/>
      <c r="K1635" s="12"/>
      <c r="L1635" s="15"/>
      <c r="M1635" s="15"/>
      <c r="N1635" s="12"/>
      <c r="O1635" s="108">
        <f>SUM(L1635:L1636)</f>
        <v>0</v>
      </c>
      <c r="P1635" s="108">
        <f>SUM(M1635:M1636)</f>
        <v>0</v>
      </c>
      <c r="Q1635" s="108">
        <f>SUM(L1637:L1638)</f>
        <v>0</v>
      </c>
      <c r="R1635" s="108">
        <f>SUM(M1637:M1638)</f>
        <v>0</v>
      </c>
      <c r="S1635" s="108">
        <f>SUM(L1639:L1644)</f>
        <v>2868</v>
      </c>
      <c r="T1635" s="108">
        <f>SUM(M1639:M1644)</f>
        <v>2868</v>
      </c>
      <c r="U1635" s="108">
        <f>SUM(L1645:L1649)</f>
        <v>10309</v>
      </c>
      <c r="V1635" s="108">
        <f>SUM(M1645:M1649)</f>
        <v>10309</v>
      </c>
      <c r="W1635" s="108">
        <f>O1635+Q1635+S1635+U1635</f>
        <v>13177</v>
      </c>
      <c r="X1635" s="108">
        <f>P1635+R1635+T1635+V1635</f>
        <v>13177</v>
      </c>
      <c r="AM1635" s="16"/>
      <c r="AN1635" s="16"/>
      <c r="AO1635" s="16"/>
      <c r="AP1635" s="16"/>
      <c r="AQ1635" s="16"/>
      <c r="AR1635" s="16"/>
      <c r="AS1635" s="16"/>
      <c r="AT1635" s="16"/>
      <c r="AU1635" s="16"/>
      <c r="AV1635" s="16"/>
      <c r="AW1635" s="16"/>
    </row>
    <row r="1636" spans="1:49" ht="15.75" customHeight="1" x14ac:dyDescent="0.25">
      <c r="A1636" s="135"/>
      <c r="B1636" s="134"/>
      <c r="C1636" s="129"/>
      <c r="D1636" s="132"/>
      <c r="E1636" s="130"/>
      <c r="F1636" s="106"/>
      <c r="G1636" s="101"/>
      <c r="H1636" s="104"/>
      <c r="I1636" s="120"/>
      <c r="J1636" s="12"/>
      <c r="K1636" s="13"/>
      <c r="L1636" s="14"/>
      <c r="M1636" s="14"/>
      <c r="N1636" s="12"/>
      <c r="O1636" s="108"/>
      <c r="P1636" s="108"/>
      <c r="Q1636" s="108"/>
      <c r="R1636" s="108"/>
      <c r="S1636" s="108"/>
      <c r="T1636" s="108"/>
      <c r="U1636" s="108"/>
      <c r="V1636" s="108"/>
      <c r="W1636" s="108"/>
      <c r="X1636" s="108"/>
      <c r="AM1636" s="16"/>
      <c r="AN1636" s="16"/>
      <c r="AO1636" s="16"/>
      <c r="AP1636" s="16"/>
      <c r="AQ1636" s="16"/>
      <c r="AR1636" s="16"/>
      <c r="AS1636" s="16"/>
      <c r="AT1636" s="16"/>
      <c r="AU1636" s="16"/>
      <c r="AV1636" s="16"/>
      <c r="AW1636" s="16"/>
    </row>
    <row r="1637" spans="1:49" ht="15.75" customHeight="1" x14ac:dyDescent="0.25">
      <c r="A1637" s="135"/>
      <c r="B1637" s="134"/>
      <c r="C1637" s="129"/>
      <c r="D1637" s="132"/>
      <c r="E1637" s="130"/>
      <c r="F1637" s="106"/>
      <c r="G1637" s="101"/>
      <c r="H1637" s="104"/>
      <c r="I1637" s="99" t="s">
        <v>19</v>
      </c>
      <c r="J1637" s="12"/>
      <c r="K1637" s="13"/>
      <c r="L1637" s="14"/>
      <c r="M1637" s="14"/>
      <c r="N1637" s="12"/>
      <c r="O1637" s="108"/>
      <c r="P1637" s="108"/>
      <c r="Q1637" s="108"/>
      <c r="R1637" s="108"/>
      <c r="S1637" s="108"/>
      <c r="T1637" s="108"/>
      <c r="U1637" s="108"/>
      <c r="V1637" s="108"/>
      <c r="W1637" s="108"/>
      <c r="X1637" s="108"/>
      <c r="AM1637" s="16"/>
      <c r="AN1637" s="16"/>
      <c r="AO1637" s="16"/>
      <c r="AP1637" s="16"/>
      <c r="AQ1637" s="16"/>
      <c r="AR1637" s="16"/>
      <c r="AS1637" s="16"/>
      <c r="AT1637" s="16"/>
      <c r="AU1637" s="16"/>
      <c r="AV1637" s="16"/>
      <c r="AW1637" s="16"/>
    </row>
    <row r="1638" spans="1:49" ht="15.75" customHeight="1" x14ac:dyDescent="0.25">
      <c r="A1638" s="135"/>
      <c r="B1638" s="134"/>
      <c r="C1638" s="129"/>
      <c r="D1638" s="132"/>
      <c r="E1638" s="130"/>
      <c r="F1638" s="106"/>
      <c r="G1638" s="101"/>
      <c r="H1638" s="104"/>
      <c r="I1638" s="99"/>
      <c r="J1638" s="12"/>
      <c r="K1638" s="13"/>
      <c r="L1638" s="14"/>
      <c r="M1638" s="14"/>
      <c r="N1638" s="12"/>
      <c r="O1638" s="108"/>
      <c r="P1638" s="108"/>
      <c r="Q1638" s="108"/>
      <c r="R1638" s="108"/>
      <c r="S1638" s="108"/>
      <c r="T1638" s="108"/>
      <c r="U1638" s="108"/>
      <c r="V1638" s="108"/>
      <c r="W1638" s="108"/>
      <c r="X1638" s="108"/>
      <c r="AM1638" s="16"/>
      <c r="AN1638" s="16"/>
      <c r="AO1638" s="16"/>
      <c r="AP1638" s="16"/>
      <c r="AQ1638" s="16"/>
      <c r="AR1638" s="16"/>
      <c r="AS1638" s="16"/>
      <c r="AT1638" s="16"/>
      <c r="AU1638" s="16"/>
      <c r="AV1638" s="16"/>
      <c r="AW1638" s="16"/>
    </row>
    <row r="1639" spans="1:49" ht="15.75" customHeight="1" x14ac:dyDescent="0.25">
      <c r="A1639" s="135"/>
      <c r="B1639" s="134"/>
      <c r="C1639" s="129"/>
      <c r="D1639" s="132"/>
      <c r="E1639" s="130"/>
      <c r="F1639" s="106"/>
      <c r="G1639" s="101"/>
      <c r="H1639" s="104"/>
      <c r="I1639" s="99" t="s">
        <v>10</v>
      </c>
      <c r="J1639" s="12" t="s">
        <v>993</v>
      </c>
      <c r="K1639" s="13" t="s">
        <v>973</v>
      </c>
      <c r="L1639" s="14">
        <v>700</v>
      </c>
      <c r="M1639" s="15">
        <v>700</v>
      </c>
      <c r="N1639" s="12" t="s">
        <v>1024</v>
      </c>
      <c r="O1639" s="108"/>
      <c r="P1639" s="108"/>
      <c r="Q1639" s="108"/>
      <c r="R1639" s="108"/>
      <c r="S1639" s="108"/>
      <c r="T1639" s="108"/>
      <c r="U1639" s="108"/>
      <c r="V1639" s="108"/>
      <c r="W1639" s="108"/>
      <c r="X1639" s="108"/>
      <c r="AM1639" s="16"/>
      <c r="AN1639" s="16"/>
      <c r="AO1639" s="16"/>
      <c r="AP1639" s="16"/>
      <c r="AQ1639" s="16"/>
      <c r="AR1639" s="16"/>
      <c r="AS1639" s="16"/>
      <c r="AT1639" s="16"/>
      <c r="AU1639" s="16"/>
      <c r="AV1639" s="16"/>
      <c r="AW1639" s="16"/>
    </row>
    <row r="1640" spans="1:49" ht="15.75" customHeight="1" x14ac:dyDescent="0.25">
      <c r="A1640" s="135"/>
      <c r="B1640" s="134"/>
      <c r="C1640" s="129"/>
      <c r="D1640" s="132"/>
      <c r="E1640" s="130"/>
      <c r="F1640" s="106"/>
      <c r="G1640" s="101"/>
      <c r="H1640" s="104"/>
      <c r="I1640" s="99"/>
      <c r="J1640" s="12" t="s">
        <v>1158</v>
      </c>
      <c r="K1640" s="13" t="s">
        <v>1151</v>
      </c>
      <c r="L1640" s="14">
        <v>150</v>
      </c>
      <c r="M1640" s="15">
        <v>150</v>
      </c>
      <c r="N1640" s="12" t="s">
        <v>1217</v>
      </c>
      <c r="O1640" s="108"/>
      <c r="P1640" s="108"/>
      <c r="Q1640" s="108"/>
      <c r="R1640" s="108"/>
      <c r="S1640" s="108"/>
      <c r="T1640" s="108"/>
      <c r="U1640" s="108"/>
      <c r="V1640" s="108"/>
      <c r="W1640" s="108"/>
      <c r="X1640" s="108"/>
      <c r="AM1640" s="16"/>
      <c r="AN1640" s="16"/>
      <c r="AO1640" s="16"/>
      <c r="AP1640" s="16"/>
      <c r="AQ1640" s="16"/>
      <c r="AR1640" s="16"/>
      <c r="AS1640" s="16"/>
      <c r="AT1640" s="16"/>
      <c r="AU1640" s="16"/>
      <c r="AV1640" s="16"/>
      <c r="AW1640" s="16"/>
    </row>
    <row r="1641" spans="1:49" ht="15.75" customHeight="1" x14ac:dyDescent="0.25">
      <c r="A1641" s="135"/>
      <c r="B1641" s="134"/>
      <c r="C1641" s="129"/>
      <c r="D1641" s="132"/>
      <c r="E1641" s="130"/>
      <c r="F1641" s="106"/>
      <c r="G1641" s="101"/>
      <c r="H1641" s="104"/>
      <c r="I1641" s="99"/>
      <c r="J1641" s="12" t="s">
        <v>1322</v>
      </c>
      <c r="K1641" s="13" t="s">
        <v>1299</v>
      </c>
      <c r="L1641" s="14">
        <v>888</v>
      </c>
      <c r="M1641" s="15">
        <v>888</v>
      </c>
      <c r="N1641" s="12" t="s">
        <v>1338</v>
      </c>
      <c r="O1641" s="108"/>
      <c r="P1641" s="108"/>
      <c r="Q1641" s="108"/>
      <c r="R1641" s="108"/>
      <c r="S1641" s="108"/>
      <c r="T1641" s="108"/>
      <c r="U1641" s="108"/>
      <c r="V1641" s="108"/>
      <c r="W1641" s="108"/>
      <c r="X1641" s="108"/>
      <c r="AM1641" s="16"/>
      <c r="AN1641" s="16"/>
      <c r="AO1641" s="16"/>
      <c r="AP1641" s="16"/>
      <c r="AQ1641" s="16"/>
      <c r="AR1641" s="16"/>
      <c r="AS1641" s="16"/>
      <c r="AT1641" s="16"/>
      <c r="AU1641" s="16"/>
      <c r="AV1641" s="16"/>
      <c r="AW1641" s="16"/>
    </row>
    <row r="1642" spans="1:49" ht="15.75" customHeight="1" x14ac:dyDescent="0.25">
      <c r="A1642" s="135"/>
      <c r="B1642" s="134"/>
      <c r="C1642" s="129"/>
      <c r="D1642" s="132"/>
      <c r="E1642" s="130"/>
      <c r="F1642" s="106"/>
      <c r="G1642" s="101"/>
      <c r="H1642" s="104"/>
      <c r="I1642" s="99"/>
      <c r="J1642" s="12" t="s">
        <v>1421</v>
      </c>
      <c r="K1642" s="13" t="s">
        <v>1417</v>
      </c>
      <c r="L1642" s="14">
        <v>450</v>
      </c>
      <c r="M1642" s="15">
        <v>450</v>
      </c>
      <c r="N1642" s="12" t="s">
        <v>1427</v>
      </c>
      <c r="O1642" s="108"/>
      <c r="P1642" s="108"/>
      <c r="Q1642" s="108"/>
      <c r="R1642" s="108"/>
      <c r="S1642" s="108"/>
      <c r="T1642" s="108"/>
      <c r="U1642" s="108"/>
      <c r="V1642" s="108"/>
      <c r="W1642" s="108"/>
      <c r="X1642" s="108"/>
      <c r="AM1642" s="16"/>
      <c r="AN1642" s="16"/>
      <c r="AO1642" s="16"/>
      <c r="AP1642" s="16"/>
      <c r="AQ1642" s="16"/>
      <c r="AR1642" s="16"/>
      <c r="AS1642" s="16"/>
      <c r="AT1642" s="16"/>
      <c r="AU1642" s="16"/>
      <c r="AV1642" s="16"/>
      <c r="AW1642" s="16"/>
    </row>
    <row r="1643" spans="1:49" ht="15.75" customHeight="1" x14ac:dyDescent="0.25">
      <c r="A1643" s="135"/>
      <c r="B1643" s="134"/>
      <c r="C1643" s="129"/>
      <c r="D1643" s="132"/>
      <c r="E1643" s="130"/>
      <c r="F1643" s="106"/>
      <c r="G1643" s="101"/>
      <c r="H1643" s="104"/>
      <c r="I1643" s="99"/>
      <c r="J1643" s="12" t="s">
        <v>1090</v>
      </c>
      <c r="K1643" s="13" t="s">
        <v>1068</v>
      </c>
      <c r="L1643" s="14">
        <v>80</v>
      </c>
      <c r="M1643" s="15">
        <v>80</v>
      </c>
      <c r="N1643" s="12" t="s">
        <v>1111</v>
      </c>
      <c r="O1643" s="108"/>
      <c r="P1643" s="108"/>
      <c r="Q1643" s="108"/>
      <c r="R1643" s="108"/>
      <c r="S1643" s="108"/>
      <c r="T1643" s="108"/>
      <c r="U1643" s="108"/>
      <c r="V1643" s="108"/>
      <c r="W1643" s="108"/>
      <c r="X1643" s="108"/>
      <c r="AM1643" s="16"/>
      <c r="AN1643" s="16"/>
      <c r="AO1643" s="16"/>
      <c r="AP1643" s="16"/>
      <c r="AQ1643" s="16"/>
      <c r="AR1643" s="16"/>
      <c r="AS1643" s="16"/>
      <c r="AT1643" s="16"/>
      <c r="AU1643" s="16"/>
      <c r="AV1643" s="16"/>
      <c r="AW1643" s="16"/>
    </row>
    <row r="1644" spans="1:49" ht="15.75" customHeight="1" x14ac:dyDescent="0.25">
      <c r="A1644" s="135"/>
      <c r="B1644" s="134"/>
      <c r="C1644" s="129"/>
      <c r="D1644" s="132"/>
      <c r="E1644" s="130"/>
      <c r="F1644" s="106"/>
      <c r="G1644" s="101"/>
      <c r="H1644" s="104"/>
      <c r="I1644" s="99"/>
      <c r="J1644" s="12" t="s">
        <v>1049</v>
      </c>
      <c r="K1644" s="13" t="s">
        <v>1000</v>
      </c>
      <c r="L1644" s="14">
        <v>600</v>
      </c>
      <c r="M1644" s="15">
        <v>600</v>
      </c>
      <c r="N1644" s="12" t="s">
        <v>1128</v>
      </c>
      <c r="O1644" s="108"/>
      <c r="P1644" s="108"/>
      <c r="Q1644" s="108"/>
      <c r="R1644" s="108"/>
      <c r="S1644" s="108"/>
      <c r="T1644" s="108"/>
      <c r="U1644" s="108"/>
      <c r="V1644" s="108"/>
      <c r="W1644" s="108"/>
      <c r="X1644" s="108"/>
      <c r="AM1644" s="16"/>
      <c r="AN1644" s="16"/>
      <c r="AO1644" s="16"/>
      <c r="AP1644" s="16"/>
      <c r="AQ1644" s="16"/>
      <c r="AR1644" s="16"/>
      <c r="AS1644" s="16"/>
      <c r="AT1644" s="16"/>
      <c r="AU1644" s="16"/>
      <c r="AV1644" s="16"/>
      <c r="AW1644" s="16"/>
    </row>
    <row r="1645" spans="1:49" ht="15.75" customHeight="1" x14ac:dyDescent="0.25">
      <c r="A1645" s="135"/>
      <c r="B1645" s="134"/>
      <c r="C1645" s="129"/>
      <c r="D1645" s="132"/>
      <c r="E1645" s="130"/>
      <c r="F1645" s="106"/>
      <c r="G1645" s="101"/>
      <c r="H1645" s="104"/>
      <c r="I1645" s="99" t="s">
        <v>20</v>
      </c>
      <c r="J1645" s="12" t="s">
        <v>1487</v>
      </c>
      <c r="K1645" s="12" t="s">
        <v>1482</v>
      </c>
      <c r="L1645" s="15">
        <v>1700</v>
      </c>
      <c r="M1645" s="15">
        <v>1700</v>
      </c>
      <c r="N1645" s="12" t="s">
        <v>1536</v>
      </c>
      <c r="O1645" s="108"/>
      <c r="P1645" s="108"/>
      <c r="Q1645" s="108"/>
      <c r="R1645" s="108"/>
      <c r="S1645" s="108"/>
      <c r="T1645" s="108"/>
      <c r="U1645" s="108"/>
      <c r="V1645" s="108"/>
      <c r="W1645" s="108"/>
      <c r="X1645" s="108"/>
      <c r="AM1645" s="16"/>
      <c r="AN1645" s="16"/>
      <c r="AO1645" s="16"/>
      <c r="AP1645" s="16"/>
      <c r="AQ1645" s="16"/>
      <c r="AR1645" s="16"/>
      <c r="AS1645" s="16"/>
      <c r="AT1645" s="16"/>
      <c r="AU1645" s="16"/>
      <c r="AV1645" s="16"/>
      <c r="AW1645" s="16"/>
    </row>
    <row r="1646" spans="1:49" ht="15.75" customHeight="1" x14ac:dyDescent="0.25">
      <c r="A1646" s="135"/>
      <c r="B1646" s="134"/>
      <c r="C1646" s="129"/>
      <c r="D1646" s="132"/>
      <c r="E1646" s="130"/>
      <c r="F1646" s="106"/>
      <c r="G1646" s="101"/>
      <c r="H1646" s="104"/>
      <c r="I1646" s="99"/>
      <c r="J1646" s="12" t="s">
        <v>1659</v>
      </c>
      <c r="K1646" s="12" t="s">
        <v>1655</v>
      </c>
      <c r="L1646" s="15">
        <v>1050</v>
      </c>
      <c r="M1646" s="15">
        <v>1050</v>
      </c>
      <c r="N1646" s="12" t="s">
        <v>1693</v>
      </c>
      <c r="O1646" s="108"/>
      <c r="P1646" s="108"/>
      <c r="Q1646" s="108"/>
      <c r="R1646" s="108"/>
      <c r="S1646" s="108"/>
      <c r="T1646" s="108"/>
      <c r="U1646" s="108"/>
      <c r="V1646" s="108"/>
      <c r="W1646" s="108"/>
      <c r="X1646" s="108"/>
      <c r="AM1646" s="16"/>
      <c r="AN1646" s="16"/>
      <c r="AO1646" s="16"/>
      <c r="AP1646" s="16"/>
      <c r="AQ1646" s="16"/>
      <c r="AR1646" s="16"/>
      <c r="AS1646" s="16"/>
      <c r="AT1646" s="16"/>
      <c r="AU1646" s="16"/>
      <c r="AV1646" s="16"/>
      <c r="AW1646" s="16"/>
    </row>
    <row r="1647" spans="1:49" ht="15.75" customHeight="1" x14ac:dyDescent="0.25">
      <c r="A1647" s="135"/>
      <c r="B1647" s="134"/>
      <c r="C1647" s="129"/>
      <c r="D1647" s="132"/>
      <c r="E1647" s="130"/>
      <c r="F1647" s="106"/>
      <c r="G1647" s="101"/>
      <c r="H1647" s="104"/>
      <c r="I1647" s="99"/>
      <c r="J1647" s="12" t="s">
        <v>1732</v>
      </c>
      <c r="K1647" s="12" t="s">
        <v>1693</v>
      </c>
      <c r="L1647" s="15">
        <v>5779</v>
      </c>
      <c r="M1647" s="15">
        <v>5779</v>
      </c>
      <c r="N1647" s="12" t="s">
        <v>1693</v>
      </c>
      <c r="O1647" s="108"/>
      <c r="P1647" s="108"/>
      <c r="Q1647" s="108"/>
      <c r="R1647" s="108"/>
      <c r="S1647" s="108"/>
      <c r="T1647" s="108"/>
      <c r="U1647" s="108"/>
      <c r="V1647" s="108"/>
      <c r="W1647" s="108"/>
      <c r="X1647" s="108"/>
      <c r="AM1647" s="16"/>
      <c r="AN1647" s="16"/>
      <c r="AO1647" s="16"/>
      <c r="AP1647" s="16"/>
      <c r="AQ1647" s="16"/>
      <c r="AR1647" s="16"/>
      <c r="AS1647" s="16"/>
      <c r="AT1647" s="16"/>
      <c r="AU1647" s="16"/>
      <c r="AV1647" s="16"/>
      <c r="AW1647" s="16"/>
    </row>
    <row r="1648" spans="1:49" ht="15.75" customHeight="1" x14ac:dyDescent="0.25">
      <c r="A1648" s="135"/>
      <c r="B1648" s="134"/>
      <c r="C1648" s="129"/>
      <c r="D1648" s="132"/>
      <c r="E1648" s="130"/>
      <c r="F1648" s="106"/>
      <c r="G1648" s="101"/>
      <c r="H1648" s="104"/>
      <c r="I1648" s="99"/>
      <c r="J1648" s="12" t="s">
        <v>1737</v>
      </c>
      <c r="K1648" s="12" t="s">
        <v>1694</v>
      </c>
      <c r="L1648" s="15">
        <v>1350</v>
      </c>
      <c r="M1648" s="15">
        <v>1350</v>
      </c>
      <c r="N1648" s="12" t="s">
        <v>1798</v>
      </c>
      <c r="O1648" s="108"/>
      <c r="P1648" s="108"/>
      <c r="Q1648" s="108"/>
      <c r="R1648" s="108"/>
      <c r="S1648" s="108"/>
      <c r="T1648" s="108"/>
      <c r="U1648" s="108"/>
      <c r="V1648" s="108"/>
      <c r="W1648" s="108"/>
      <c r="X1648" s="108"/>
      <c r="AM1648" s="16"/>
      <c r="AN1648" s="16"/>
      <c r="AO1648" s="16"/>
      <c r="AP1648" s="16"/>
      <c r="AQ1648" s="16"/>
      <c r="AR1648" s="16"/>
      <c r="AS1648" s="16"/>
      <c r="AT1648" s="16"/>
      <c r="AU1648" s="16"/>
      <c r="AV1648" s="16"/>
      <c r="AW1648" s="16"/>
    </row>
    <row r="1649" spans="1:49" ht="16.5" customHeight="1" x14ac:dyDescent="0.25">
      <c r="A1649" s="135"/>
      <c r="B1649" s="134"/>
      <c r="C1649" s="129"/>
      <c r="D1649" s="133"/>
      <c r="E1649" s="130"/>
      <c r="F1649" s="107"/>
      <c r="G1649" s="102"/>
      <c r="H1649" s="120"/>
      <c r="I1649" s="99"/>
      <c r="J1649" s="12" t="s">
        <v>1555</v>
      </c>
      <c r="K1649" s="12" t="s">
        <v>1539</v>
      </c>
      <c r="L1649" s="15">
        <v>430</v>
      </c>
      <c r="M1649" s="15">
        <v>430</v>
      </c>
      <c r="N1649" s="12" t="s">
        <v>1565</v>
      </c>
      <c r="O1649" s="108"/>
      <c r="P1649" s="108"/>
      <c r="Q1649" s="108"/>
      <c r="R1649" s="108"/>
      <c r="S1649" s="108"/>
      <c r="T1649" s="108"/>
      <c r="U1649" s="108"/>
      <c r="V1649" s="108"/>
      <c r="W1649" s="108"/>
      <c r="X1649" s="108"/>
      <c r="AM1649" s="16"/>
      <c r="AN1649" s="16"/>
      <c r="AO1649" s="16"/>
      <c r="AP1649" s="16"/>
      <c r="AQ1649" s="16"/>
      <c r="AR1649" s="16"/>
      <c r="AS1649" s="16"/>
      <c r="AT1649" s="16"/>
      <c r="AU1649" s="16"/>
      <c r="AV1649" s="16"/>
      <c r="AW1649" s="16"/>
    </row>
    <row r="1650" spans="1:49" ht="16.5" customHeight="1" x14ac:dyDescent="0.25">
      <c r="A1650" s="135" t="s">
        <v>1999</v>
      </c>
      <c r="B1650" s="134">
        <v>90700000</v>
      </c>
      <c r="C1650" s="129" t="s">
        <v>746</v>
      </c>
      <c r="D1650" s="131" t="s">
        <v>1957</v>
      </c>
      <c r="E1650" s="130" t="s">
        <v>747</v>
      </c>
      <c r="F1650" s="105" t="s">
        <v>825</v>
      </c>
      <c r="G1650" s="100">
        <v>4850</v>
      </c>
      <c r="H1650" s="103" t="s">
        <v>748</v>
      </c>
      <c r="I1650" s="7"/>
      <c r="J1650" s="12"/>
      <c r="K1650" s="12"/>
      <c r="L1650" s="15"/>
      <c r="M1650" s="15"/>
      <c r="N1650" s="12"/>
      <c r="O1650" s="108">
        <f>SUM(L1650:L1651)</f>
        <v>0</v>
      </c>
      <c r="P1650" s="108">
        <f>SUM(M1650:M1651)</f>
        <v>0</v>
      </c>
      <c r="Q1650" s="108">
        <f>SUM(L1652:L1653)</f>
        <v>68</v>
      </c>
      <c r="R1650" s="108">
        <f>SUM(M1652:M1653)</f>
        <v>68</v>
      </c>
      <c r="S1650" s="108">
        <f>SUM(L1654:L1656)</f>
        <v>1223.6999999999998</v>
      </c>
      <c r="T1650" s="108">
        <f>SUM(M1654:M1656)</f>
        <v>1223.6999999999998</v>
      </c>
      <c r="U1650" s="108">
        <f>SUM(L1657:L1659)</f>
        <v>1223.6999999999998</v>
      </c>
      <c r="V1650" s="108">
        <f>SUM(M1657:M1659)</f>
        <v>1223.6999999999998</v>
      </c>
      <c r="W1650" s="108">
        <f>O1650+Q1650+S1650+U1650</f>
        <v>2515.3999999999996</v>
      </c>
      <c r="X1650" s="108">
        <f>P1650+R1650+T1650+V1650</f>
        <v>2515.3999999999996</v>
      </c>
      <c r="AM1650" s="16"/>
      <c r="AN1650" s="16"/>
      <c r="AO1650" s="16"/>
      <c r="AP1650" s="16"/>
      <c r="AQ1650" s="16"/>
      <c r="AR1650" s="16"/>
      <c r="AS1650" s="16"/>
      <c r="AT1650" s="16"/>
      <c r="AU1650" s="16"/>
      <c r="AV1650" s="16"/>
      <c r="AW1650" s="16"/>
    </row>
    <row r="1651" spans="1:49" ht="15.75" customHeight="1" x14ac:dyDescent="0.25">
      <c r="A1651" s="135"/>
      <c r="B1651" s="134"/>
      <c r="C1651" s="129"/>
      <c r="D1651" s="132"/>
      <c r="E1651" s="130"/>
      <c r="F1651" s="106"/>
      <c r="G1651" s="101"/>
      <c r="H1651" s="104"/>
      <c r="I1651" s="7"/>
      <c r="J1651" s="12"/>
      <c r="K1651" s="13"/>
      <c r="L1651" s="14"/>
      <c r="M1651" s="14"/>
      <c r="N1651" s="12"/>
      <c r="O1651" s="108"/>
      <c r="P1651" s="108"/>
      <c r="Q1651" s="108"/>
      <c r="R1651" s="108"/>
      <c r="S1651" s="108"/>
      <c r="T1651" s="108"/>
      <c r="U1651" s="108"/>
      <c r="V1651" s="108"/>
      <c r="W1651" s="108"/>
      <c r="X1651" s="108"/>
      <c r="AM1651" s="16"/>
      <c r="AN1651" s="16"/>
      <c r="AO1651" s="16"/>
      <c r="AP1651" s="16"/>
      <c r="AQ1651" s="16"/>
      <c r="AR1651" s="16"/>
      <c r="AS1651" s="16"/>
      <c r="AT1651" s="16"/>
      <c r="AU1651" s="16"/>
      <c r="AV1651" s="16"/>
      <c r="AW1651" s="16"/>
    </row>
    <row r="1652" spans="1:49" ht="15.75" customHeight="1" x14ac:dyDescent="0.25">
      <c r="A1652" s="135"/>
      <c r="B1652" s="134"/>
      <c r="C1652" s="129"/>
      <c r="D1652" s="132"/>
      <c r="E1652" s="130"/>
      <c r="F1652" s="106"/>
      <c r="G1652" s="101"/>
      <c r="H1652" s="104"/>
      <c r="I1652" s="99" t="s">
        <v>19</v>
      </c>
      <c r="J1652" s="12"/>
      <c r="K1652" s="13"/>
      <c r="L1652" s="14"/>
      <c r="M1652" s="14"/>
      <c r="N1652" s="12"/>
      <c r="O1652" s="108"/>
      <c r="P1652" s="108"/>
      <c r="Q1652" s="108"/>
      <c r="R1652" s="108"/>
      <c r="S1652" s="108"/>
      <c r="T1652" s="108"/>
      <c r="U1652" s="108"/>
      <c r="V1652" s="108"/>
      <c r="W1652" s="108"/>
      <c r="X1652" s="108"/>
      <c r="AM1652" s="16"/>
      <c r="AN1652" s="16"/>
      <c r="AO1652" s="16"/>
      <c r="AP1652" s="16"/>
      <c r="AQ1652" s="16"/>
      <c r="AR1652" s="16"/>
      <c r="AS1652" s="16"/>
      <c r="AT1652" s="16"/>
      <c r="AU1652" s="16"/>
      <c r="AV1652" s="16"/>
      <c r="AW1652" s="16"/>
    </row>
    <row r="1653" spans="1:49" ht="15.75" customHeight="1" x14ac:dyDescent="0.25">
      <c r="A1653" s="135"/>
      <c r="B1653" s="134"/>
      <c r="C1653" s="129"/>
      <c r="D1653" s="132"/>
      <c r="E1653" s="130"/>
      <c r="F1653" s="106"/>
      <c r="G1653" s="101"/>
      <c r="H1653" s="104"/>
      <c r="I1653" s="99"/>
      <c r="J1653" s="12" t="s">
        <v>855</v>
      </c>
      <c r="K1653" s="13" t="s">
        <v>238</v>
      </c>
      <c r="L1653" s="14">
        <v>68</v>
      </c>
      <c r="M1653" s="14">
        <v>68</v>
      </c>
      <c r="N1653" s="12" t="s">
        <v>878</v>
      </c>
      <c r="O1653" s="108"/>
      <c r="P1653" s="108"/>
      <c r="Q1653" s="108"/>
      <c r="R1653" s="108"/>
      <c r="S1653" s="108"/>
      <c r="T1653" s="108"/>
      <c r="U1653" s="108"/>
      <c r="V1653" s="108"/>
      <c r="W1653" s="108"/>
      <c r="X1653" s="108"/>
      <c r="AM1653" s="16"/>
      <c r="AN1653" s="16"/>
      <c r="AO1653" s="16"/>
      <c r="AP1653" s="16"/>
      <c r="AQ1653" s="16"/>
      <c r="AR1653" s="16"/>
      <c r="AS1653" s="16"/>
      <c r="AT1653" s="16"/>
      <c r="AU1653" s="16"/>
      <c r="AV1653" s="16"/>
      <c r="AW1653" s="16"/>
    </row>
    <row r="1654" spans="1:49" ht="15.75" customHeight="1" x14ac:dyDescent="0.25">
      <c r="A1654" s="135"/>
      <c r="B1654" s="134"/>
      <c r="C1654" s="129"/>
      <c r="D1654" s="132"/>
      <c r="E1654" s="130"/>
      <c r="F1654" s="106"/>
      <c r="G1654" s="101"/>
      <c r="H1654" s="104"/>
      <c r="I1654" s="99" t="s">
        <v>10</v>
      </c>
      <c r="J1654" s="12" t="s">
        <v>1030</v>
      </c>
      <c r="K1654" s="13" t="s">
        <v>1000</v>
      </c>
      <c r="L1654" s="14">
        <v>407.9</v>
      </c>
      <c r="M1654" s="14">
        <v>407.9</v>
      </c>
      <c r="N1654" s="12" t="s">
        <v>1077</v>
      </c>
      <c r="O1654" s="108"/>
      <c r="P1654" s="108"/>
      <c r="Q1654" s="108"/>
      <c r="R1654" s="108"/>
      <c r="S1654" s="108"/>
      <c r="T1654" s="108"/>
      <c r="U1654" s="108"/>
      <c r="V1654" s="108"/>
      <c r="W1654" s="108"/>
      <c r="X1654" s="108"/>
      <c r="AM1654" s="16"/>
      <c r="AN1654" s="16"/>
      <c r="AO1654" s="16"/>
      <c r="AP1654" s="16"/>
      <c r="AQ1654" s="16"/>
      <c r="AR1654" s="16"/>
      <c r="AS1654" s="16"/>
      <c r="AT1654" s="16"/>
      <c r="AU1654" s="16"/>
      <c r="AV1654" s="16"/>
      <c r="AW1654" s="16"/>
    </row>
    <row r="1655" spans="1:49" ht="15.75" customHeight="1" x14ac:dyDescent="0.25">
      <c r="A1655" s="135"/>
      <c r="B1655" s="134"/>
      <c r="C1655" s="129"/>
      <c r="D1655" s="132"/>
      <c r="E1655" s="130"/>
      <c r="F1655" s="106"/>
      <c r="G1655" s="101"/>
      <c r="H1655" s="104"/>
      <c r="I1655" s="99"/>
      <c r="J1655" s="12" t="s">
        <v>1282</v>
      </c>
      <c r="K1655" s="13" t="s">
        <v>1277</v>
      </c>
      <c r="L1655" s="14">
        <v>407.9</v>
      </c>
      <c r="M1655" s="14">
        <v>407.9</v>
      </c>
      <c r="N1655" s="12" t="s">
        <v>1297</v>
      </c>
      <c r="O1655" s="108"/>
      <c r="P1655" s="108"/>
      <c r="Q1655" s="108"/>
      <c r="R1655" s="108"/>
      <c r="S1655" s="108"/>
      <c r="T1655" s="108"/>
      <c r="U1655" s="108"/>
      <c r="V1655" s="108"/>
      <c r="W1655" s="108"/>
      <c r="X1655" s="108"/>
      <c r="AM1655" s="16"/>
      <c r="AN1655" s="16"/>
      <c r="AO1655" s="16"/>
      <c r="AP1655" s="16"/>
      <c r="AQ1655" s="16"/>
      <c r="AR1655" s="16"/>
      <c r="AS1655" s="16"/>
      <c r="AT1655" s="16"/>
      <c r="AU1655" s="16"/>
      <c r="AV1655" s="16"/>
      <c r="AW1655" s="16"/>
    </row>
    <row r="1656" spans="1:49" ht="15.75" customHeight="1" x14ac:dyDescent="0.25">
      <c r="A1656" s="135"/>
      <c r="B1656" s="134"/>
      <c r="C1656" s="129"/>
      <c r="D1656" s="132"/>
      <c r="E1656" s="130"/>
      <c r="F1656" s="106"/>
      <c r="G1656" s="101"/>
      <c r="H1656" s="104"/>
      <c r="I1656" s="99"/>
      <c r="J1656" s="12" t="s">
        <v>1192</v>
      </c>
      <c r="K1656" s="13" t="s">
        <v>1152</v>
      </c>
      <c r="L1656" s="14">
        <v>407.9</v>
      </c>
      <c r="M1656" s="14">
        <v>407.9</v>
      </c>
      <c r="N1656" s="12" t="s">
        <v>1209</v>
      </c>
      <c r="O1656" s="108"/>
      <c r="P1656" s="108"/>
      <c r="Q1656" s="108"/>
      <c r="R1656" s="108"/>
      <c r="S1656" s="108"/>
      <c r="T1656" s="108"/>
      <c r="U1656" s="108"/>
      <c r="V1656" s="108"/>
      <c r="W1656" s="108"/>
      <c r="X1656" s="108"/>
      <c r="AM1656" s="16"/>
      <c r="AN1656" s="16"/>
      <c r="AO1656" s="16"/>
      <c r="AP1656" s="16"/>
      <c r="AQ1656" s="16"/>
      <c r="AR1656" s="16"/>
      <c r="AS1656" s="16"/>
      <c r="AT1656" s="16"/>
      <c r="AU1656" s="16"/>
      <c r="AV1656" s="16"/>
      <c r="AW1656" s="16"/>
    </row>
    <row r="1657" spans="1:49" ht="15.75" customHeight="1" x14ac:dyDescent="0.25">
      <c r="A1657" s="135"/>
      <c r="B1657" s="134"/>
      <c r="C1657" s="129"/>
      <c r="D1657" s="132"/>
      <c r="E1657" s="130"/>
      <c r="F1657" s="106"/>
      <c r="G1657" s="101"/>
      <c r="H1657" s="104"/>
      <c r="I1657" s="99" t="s">
        <v>20</v>
      </c>
      <c r="J1657" s="12" t="s">
        <v>1433</v>
      </c>
      <c r="K1657" s="12" t="s">
        <v>1427</v>
      </c>
      <c r="L1657" s="15">
        <v>407.9</v>
      </c>
      <c r="M1657" s="15">
        <v>407.9</v>
      </c>
      <c r="N1657" s="12" t="s">
        <v>1450</v>
      </c>
      <c r="O1657" s="108"/>
      <c r="P1657" s="108"/>
      <c r="Q1657" s="108"/>
      <c r="R1657" s="108"/>
      <c r="S1657" s="108"/>
      <c r="T1657" s="108"/>
      <c r="U1657" s="108"/>
      <c r="V1657" s="108"/>
      <c r="W1657" s="108"/>
      <c r="X1657" s="108"/>
      <c r="AM1657" s="16"/>
      <c r="AN1657" s="16"/>
      <c r="AO1657" s="16"/>
      <c r="AP1657" s="16"/>
      <c r="AQ1657" s="16"/>
      <c r="AR1657" s="16"/>
      <c r="AS1657" s="16"/>
      <c r="AT1657" s="16"/>
      <c r="AU1657" s="16"/>
      <c r="AV1657" s="16"/>
      <c r="AW1657" s="16"/>
    </row>
    <row r="1658" spans="1:49" ht="15.75" customHeight="1" x14ac:dyDescent="0.25">
      <c r="A1658" s="135"/>
      <c r="B1658" s="134"/>
      <c r="C1658" s="129"/>
      <c r="D1658" s="132"/>
      <c r="E1658" s="130"/>
      <c r="F1658" s="106"/>
      <c r="G1658" s="101"/>
      <c r="H1658" s="104"/>
      <c r="I1658" s="99"/>
      <c r="J1658" s="12" t="s">
        <v>1754</v>
      </c>
      <c r="K1658" s="12" t="s">
        <v>1755</v>
      </c>
      <c r="L1658" s="15">
        <v>407.9</v>
      </c>
      <c r="M1658" s="15">
        <v>407.9</v>
      </c>
      <c r="N1658" s="12" t="s">
        <v>1812</v>
      </c>
      <c r="O1658" s="108"/>
      <c r="P1658" s="108"/>
      <c r="Q1658" s="108"/>
      <c r="R1658" s="108"/>
      <c r="S1658" s="108"/>
      <c r="T1658" s="108"/>
      <c r="U1658" s="108"/>
      <c r="V1658" s="108"/>
      <c r="W1658" s="108"/>
      <c r="X1658" s="108"/>
      <c r="AM1658" s="16"/>
      <c r="AN1658" s="16"/>
      <c r="AO1658" s="16"/>
      <c r="AP1658" s="16"/>
      <c r="AQ1658" s="16"/>
      <c r="AR1658" s="16"/>
      <c r="AS1658" s="16"/>
      <c r="AT1658" s="16"/>
      <c r="AU1658" s="16"/>
      <c r="AV1658" s="16"/>
      <c r="AW1658" s="16"/>
    </row>
    <row r="1659" spans="1:49" ht="17.25" customHeight="1" x14ac:dyDescent="0.25">
      <c r="A1659" s="135"/>
      <c r="B1659" s="134"/>
      <c r="C1659" s="129"/>
      <c r="D1659" s="133"/>
      <c r="E1659" s="130"/>
      <c r="F1659" s="107"/>
      <c r="G1659" s="102"/>
      <c r="H1659" s="120"/>
      <c r="I1659" s="99"/>
      <c r="J1659" s="12" t="s">
        <v>1572</v>
      </c>
      <c r="K1659" s="12" t="s">
        <v>1565</v>
      </c>
      <c r="L1659" s="15">
        <v>407.9</v>
      </c>
      <c r="M1659" s="15">
        <v>407.9</v>
      </c>
      <c r="N1659" s="12" t="s">
        <v>1586</v>
      </c>
      <c r="O1659" s="108"/>
      <c r="P1659" s="108"/>
      <c r="Q1659" s="108"/>
      <c r="R1659" s="108"/>
      <c r="S1659" s="108"/>
      <c r="T1659" s="108"/>
      <c r="U1659" s="108"/>
      <c r="V1659" s="108"/>
      <c r="W1659" s="108"/>
      <c r="X1659" s="108"/>
      <c r="AM1659" s="16"/>
      <c r="AN1659" s="16"/>
      <c r="AO1659" s="16"/>
      <c r="AP1659" s="16"/>
      <c r="AQ1659" s="16"/>
      <c r="AR1659" s="16"/>
      <c r="AS1659" s="16"/>
      <c r="AT1659" s="16"/>
      <c r="AU1659" s="16"/>
      <c r="AV1659" s="16"/>
      <c r="AW1659" s="16"/>
    </row>
    <row r="1660" spans="1:49" ht="16.5" customHeight="1" x14ac:dyDescent="0.25">
      <c r="A1660" s="135" t="s">
        <v>1999</v>
      </c>
      <c r="B1660" s="134">
        <v>90900000</v>
      </c>
      <c r="C1660" s="129" t="s">
        <v>749</v>
      </c>
      <c r="D1660" s="131" t="s">
        <v>1958</v>
      </c>
      <c r="E1660" s="130" t="s">
        <v>951</v>
      </c>
      <c r="F1660" s="105" t="s">
        <v>953</v>
      </c>
      <c r="G1660" s="100">
        <v>5198.75</v>
      </c>
      <c r="H1660" s="103" t="s">
        <v>2005</v>
      </c>
      <c r="I1660" s="103"/>
      <c r="J1660" s="12"/>
      <c r="K1660" s="12"/>
      <c r="L1660" s="15"/>
      <c r="M1660" s="15"/>
      <c r="N1660" s="12"/>
      <c r="O1660" s="108">
        <f>SUM(L1660:L1661)</f>
        <v>0</v>
      </c>
      <c r="P1660" s="108">
        <f>SUM(M1660:M1661)</f>
        <v>0</v>
      </c>
      <c r="Q1660" s="108">
        <f>SUM(L1662:L1663)</f>
        <v>0</v>
      </c>
      <c r="R1660" s="108">
        <f>SUM(M1662:M1663)</f>
        <v>0</v>
      </c>
      <c r="S1660" s="108">
        <f>SUM(L1664:L1666)</f>
        <v>3119.25</v>
      </c>
      <c r="T1660" s="108">
        <f>SUM(M1664:M1666)</f>
        <v>3119.25</v>
      </c>
      <c r="U1660" s="108">
        <f>SUM(L1667:L1668)</f>
        <v>2079.5</v>
      </c>
      <c r="V1660" s="108">
        <f>SUM(M1667:M1668)</f>
        <v>2079.5</v>
      </c>
      <c r="W1660" s="108">
        <f>O1660+Q1660+S1660+U1660</f>
        <v>5198.75</v>
      </c>
      <c r="X1660" s="108">
        <f>P1660+R1660+T1660+V1660</f>
        <v>5198.75</v>
      </c>
      <c r="AM1660" s="16"/>
      <c r="AN1660" s="16"/>
      <c r="AO1660" s="16"/>
      <c r="AP1660" s="16"/>
      <c r="AQ1660" s="16"/>
      <c r="AR1660" s="16"/>
      <c r="AS1660" s="16"/>
      <c r="AT1660" s="16"/>
      <c r="AU1660" s="16"/>
      <c r="AV1660" s="16"/>
      <c r="AW1660" s="16"/>
    </row>
    <row r="1661" spans="1:49" ht="15.75" customHeight="1" x14ac:dyDescent="0.25">
      <c r="A1661" s="135"/>
      <c r="B1661" s="134"/>
      <c r="C1661" s="129"/>
      <c r="D1661" s="132"/>
      <c r="E1661" s="130"/>
      <c r="F1661" s="106"/>
      <c r="G1661" s="101"/>
      <c r="H1661" s="104"/>
      <c r="I1661" s="120"/>
      <c r="J1661" s="12"/>
      <c r="K1661" s="13"/>
      <c r="L1661" s="14"/>
      <c r="M1661" s="14"/>
      <c r="N1661" s="12"/>
      <c r="O1661" s="108"/>
      <c r="P1661" s="108"/>
      <c r="Q1661" s="108"/>
      <c r="R1661" s="108"/>
      <c r="S1661" s="108"/>
      <c r="T1661" s="108"/>
      <c r="U1661" s="108"/>
      <c r="V1661" s="108"/>
      <c r="W1661" s="108"/>
      <c r="X1661" s="108"/>
      <c r="AM1661" s="16"/>
      <c r="AN1661" s="16"/>
      <c r="AO1661" s="16"/>
      <c r="AP1661" s="16"/>
      <c r="AQ1661" s="16"/>
      <c r="AR1661" s="16"/>
      <c r="AS1661" s="16"/>
      <c r="AT1661" s="16"/>
      <c r="AU1661" s="16"/>
      <c r="AV1661" s="16"/>
      <c r="AW1661" s="16"/>
    </row>
    <row r="1662" spans="1:49" ht="15.75" customHeight="1" x14ac:dyDescent="0.25">
      <c r="A1662" s="135"/>
      <c r="B1662" s="134"/>
      <c r="C1662" s="129"/>
      <c r="D1662" s="132"/>
      <c r="E1662" s="130"/>
      <c r="F1662" s="106"/>
      <c r="G1662" s="101"/>
      <c r="H1662" s="104"/>
      <c r="I1662" s="99" t="s">
        <v>19</v>
      </c>
      <c r="J1662" s="12"/>
      <c r="K1662" s="13"/>
      <c r="L1662" s="14"/>
      <c r="M1662" s="14"/>
      <c r="N1662" s="12"/>
      <c r="O1662" s="108"/>
      <c r="P1662" s="108"/>
      <c r="Q1662" s="108"/>
      <c r="R1662" s="108"/>
      <c r="S1662" s="108"/>
      <c r="T1662" s="108"/>
      <c r="U1662" s="108"/>
      <c r="V1662" s="108"/>
      <c r="W1662" s="108"/>
      <c r="X1662" s="108"/>
      <c r="AM1662" s="16"/>
      <c r="AN1662" s="16"/>
      <c r="AO1662" s="16"/>
      <c r="AP1662" s="16"/>
      <c r="AQ1662" s="16"/>
      <c r="AR1662" s="16"/>
      <c r="AS1662" s="16"/>
      <c r="AT1662" s="16"/>
      <c r="AU1662" s="16"/>
      <c r="AV1662" s="16"/>
      <c r="AW1662" s="16"/>
    </row>
    <row r="1663" spans="1:49" ht="15.75" customHeight="1" x14ac:dyDescent="0.25">
      <c r="A1663" s="135"/>
      <c r="B1663" s="134"/>
      <c r="C1663" s="129"/>
      <c r="D1663" s="132"/>
      <c r="E1663" s="130"/>
      <c r="F1663" s="106"/>
      <c r="G1663" s="101"/>
      <c r="H1663" s="104"/>
      <c r="I1663" s="99"/>
      <c r="J1663" s="12"/>
      <c r="K1663" s="13"/>
      <c r="L1663" s="14"/>
      <c r="M1663" s="14"/>
      <c r="N1663" s="12"/>
      <c r="O1663" s="108"/>
      <c r="P1663" s="108"/>
      <c r="Q1663" s="108"/>
      <c r="R1663" s="108"/>
      <c r="S1663" s="108"/>
      <c r="T1663" s="108"/>
      <c r="U1663" s="108"/>
      <c r="V1663" s="108"/>
      <c r="W1663" s="108"/>
      <c r="X1663" s="108"/>
      <c r="AM1663" s="16"/>
      <c r="AN1663" s="16"/>
      <c r="AO1663" s="16"/>
      <c r="AP1663" s="16"/>
      <c r="AQ1663" s="16"/>
      <c r="AR1663" s="16"/>
      <c r="AS1663" s="16"/>
      <c r="AT1663" s="16"/>
      <c r="AU1663" s="16"/>
      <c r="AV1663" s="16"/>
      <c r="AW1663" s="16"/>
    </row>
    <row r="1664" spans="1:49" ht="15.75" customHeight="1" x14ac:dyDescent="0.25">
      <c r="A1664" s="135"/>
      <c r="B1664" s="134"/>
      <c r="C1664" s="129"/>
      <c r="D1664" s="132"/>
      <c r="E1664" s="130"/>
      <c r="F1664" s="106"/>
      <c r="G1664" s="101"/>
      <c r="H1664" s="104"/>
      <c r="I1664" s="99" t="s">
        <v>10</v>
      </c>
      <c r="J1664" s="12" t="s">
        <v>1006</v>
      </c>
      <c r="K1664" s="13" t="s">
        <v>1007</v>
      </c>
      <c r="L1664" s="14">
        <v>1039.75</v>
      </c>
      <c r="M1664" s="15">
        <v>1039.75</v>
      </c>
      <c r="N1664" s="12" t="s">
        <v>1062</v>
      </c>
      <c r="O1664" s="108"/>
      <c r="P1664" s="108"/>
      <c r="Q1664" s="108"/>
      <c r="R1664" s="108"/>
      <c r="S1664" s="108"/>
      <c r="T1664" s="108"/>
      <c r="U1664" s="108"/>
      <c r="V1664" s="108"/>
      <c r="W1664" s="108"/>
      <c r="X1664" s="108"/>
      <c r="AM1664" s="16"/>
      <c r="AN1664" s="16"/>
      <c r="AO1664" s="16"/>
      <c r="AP1664" s="16"/>
      <c r="AQ1664" s="16"/>
      <c r="AR1664" s="16"/>
      <c r="AS1664" s="16"/>
      <c r="AT1664" s="16"/>
      <c r="AU1664" s="16"/>
      <c r="AV1664" s="16"/>
      <c r="AW1664" s="16"/>
    </row>
    <row r="1665" spans="1:49" ht="15.75" customHeight="1" x14ac:dyDescent="0.25">
      <c r="A1665" s="135"/>
      <c r="B1665" s="134"/>
      <c r="C1665" s="129"/>
      <c r="D1665" s="132"/>
      <c r="E1665" s="130"/>
      <c r="F1665" s="106"/>
      <c r="G1665" s="101"/>
      <c r="H1665" s="104"/>
      <c r="I1665" s="99"/>
      <c r="J1665" s="12" t="s">
        <v>1326</v>
      </c>
      <c r="K1665" s="13" t="s">
        <v>1284</v>
      </c>
      <c r="L1665" s="14">
        <v>1039.75</v>
      </c>
      <c r="M1665" s="15">
        <v>1039.75</v>
      </c>
      <c r="N1665" s="12" t="s">
        <v>1338</v>
      </c>
      <c r="O1665" s="108"/>
      <c r="P1665" s="108"/>
      <c r="Q1665" s="108"/>
      <c r="R1665" s="108"/>
      <c r="S1665" s="108"/>
      <c r="T1665" s="108"/>
      <c r="U1665" s="108"/>
      <c r="V1665" s="108"/>
      <c r="W1665" s="108"/>
      <c r="X1665" s="108"/>
      <c r="AM1665" s="16"/>
      <c r="AN1665" s="16"/>
      <c r="AO1665" s="16"/>
      <c r="AP1665" s="16"/>
      <c r="AQ1665" s="16"/>
      <c r="AR1665" s="16"/>
      <c r="AS1665" s="16"/>
      <c r="AT1665" s="16"/>
      <c r="AU1665" s="16"/>
      <c r="AV1665" s="16"/>
      <c r="AW1665" s="16"/>
    </row>
    <row r="1666" spans="1:49" ht="15.75" customHeight="1" x14ac:dyDescent="0.25">
      <c r="A1666" s="135"/>
      <c r="B1666" s="134"/>
      <c r="C1666" s="129"/>
      <c r="D1666" s="132"/>
      <c r="E1666" s="130"/>
      <c r="F1666" s="106"/>
      <c r="G1666" s="101"/>
      <c r="H1666" s="104"/>
      <c r="I1666" s="99"/>
      <c r="J1666" s="12" t="s">
        <v>1216</v>
      </c>
      <c r="K1666" s="13" t="s">
        <v>1217</v>
      </c>
      <c r="L1666" s="14">
        <v>1039.75</v>
      </c>
      <c r="M1666" s="15">
        <v>1039.75</v>
      </c>
      <c r="N1666" s="12" t="s">
        <v>1225</v>
      </c>
      <c r="O1666" s="108"/>
      <c r="P1666" s="108"/>
      <c r="Q1666" s="108"/>
      <c r="R1666" s="108"/>
      <c r="S1666" s="108"/>
      <c r="T1666" s="108"/>
      <c r="U1666" s="108"/>
      <c r="V1666" s="108"/>
      <c r="W1666" s="108"/>
      <c r="X1666" s="108"/>
      <c r="AM1666" s="16"/>
      <c r="AN1666" s="16"/>
      <c r="AO1666" s="16"/>
      <c r="AP1666" s="16"/>
      <c r="AQ1666" s="16"/>
      <c r="AR1666" s="16"/>
      <c r="AS1666" s="16"/>
      <c r="AT1666" s="16"/>
      <c r="AU1666" s="16"/>
      <c r="AV1666" s="16"/>
      <c r="AW1666" s="16"/>
    </row>
    <row r="1667" spans="1:49" ht="15.75" customHeight="1" x14ac:dyDescent="0.25">
      <c r="A1667" s="135"/>
      <c r="B1667" s="134"/>
      <c r="C1667" s="129"/>
      <c r="D1667" s="132"/>
      <c r="E1667" s="130"/>
      <c r="F1667" s="106"/>
      <c r="G1667" s="101"/>
      <c r="H1667" s="104"/>
      <c r="I1667" s="99" t="s">
        <v>20</v>
      </c>
      <c r="J1667" s="12" t="s">
        <v>1556</v>
      </c>
      <c r="K1667" s="13" t="s">
        <v>1537</v>
      </c>
      <c r="L1667" s="14">
        <v>1039.75</v>
      </c>
      <c r="M1667" s="15">
        <v>1039.75</v>
      </c>
      <c r="N1667" s="12" t="s">
        <v>1567</v>
      </c>
      <c r="O1667" s="108"/>
      <c r="P1667" s="108"/>
      <c r="Q1667" s="108"/>
      <c r="R1667" s="108"/>
      <c r="S1667" s="108"/>
      <c r="T1667" s="108"/>
      <c r="U1667" s="108"/>
      <c r="V1667" s="108"/>
      <c r="W1667" s="108"/>
      <c r="X1667" s="108"/>
      <c r="AM1667" s="16"/>
      <c r="AN1667" s="16"/>
      <c r="AO1667" s="16"/>
      <c r="AP1667" s="16"/>
      <c r="AQ1667" s="16"/>
      <c r="AR1667" s="16"/>
      <c r="AS1667" s="16"/>
      <c r="AT1667" s="16"/>
      <c r="AU1667" s="16"/>
      <c r="AV1667" s="16"/>
      <c r="AW1667" s="16"/>
    </row>
    <row r="1668" spans="1:49" ht="16.5" customHeight="1" x14ac:dyDescent="0.25">
      <c r="A1668" s="135"/>
      <c r="B1668" s="134"/>
      <c r="C1668" s="129"/>
      <c r="D1668" s="133"/>
      <c r="E1668" s="130"/>
      <c r="F1668" s="107"/>
      <c r="G1668" s="102"/>
      <c r="H1668" s="120"/>
      <c r="I1668" s="99"/>
      <c r="J1668" s="12" t="s">
        <v>1866</v>
      </c>
      <c r="K1668" s="12" t="s">
        <v>43</v>
      </c>
      <c r="L1668" s="15">
        <v>1039.75</v>
      </c>
      <c r="M1668" s="15">
        <v>1039.75</v>
      </c>
      <c r="N1668" s="12" t="s">
        <v>1802</v>
      </c>
      <c r="O1668" s="108"/>
      <c r="P1668" s="108"/>
      <c r="Q1668" s="108"/>
      <c r="R1668" s="108"/>
      <c r="S1668" s="108"/>
      <c r="T1668" s="108"/>
      <c r="U1668" s="108"/>
      <c r="V1668" s="108"/>
      <c r="W1668" s="108"/>
      <c r="X1668" s="108"/>
      <c r="AM1668" s="16"/>
      <c r="AN1668" s="16"/>
      <c r="AO1668" s="16"/>
      <c r="AP1668" s="16"/>
      <c r="AQ1668" s="16"/>
      <c r="AR1668" s="16"/>
      <c r="AS1668" s="16"/>
      <c r="AT1668" s="16"/>
      <c r="AU1668" s="16"/>
      <c r="AV1668" s="16"/>
      <c r="AW1668" s="16"/>
    </row>
    <row r="1669" spans="1:49" ht="15.75" customHeight="1" x14ac:dyDescent="0.25">
      <c r="A1669" s="105" t="s">
        <v>1999</v>
      </c>
      <c r="B1669" s="110">
        <v>33100000</v>
      </c>
      <c r="C1669" s="113" t="s">
        <v>215</v>
      </c>
      <c r="D1669" s="113" t="s">
        <v>43</v>
      </c>
      <c r="E1669" s="116" t="s">
        <v>1099</v>
      </c>
      <c r="F1669" s="109" t="s">
        <v>1100</v>
      </c>
      <c r="G1669" s="121">
        <v>2000</v>
      </c>
      <c r="H1669" s="99" t="s">
        <v>327</v>
      </c>
      <c r="I1669" s="99" t="s">
        <v>8</v>
      </c>
      <c r="J1669" s="12"/>
      <c r="K1669" s="13"/>
      <c r="L1669" s="14"/>
      <c r="M1669" s="15"/>
      <c r="N1669" s="12"/>
      <c r="O1669" s="108">
        <f>SUM(L1669:L1670)</f>
        <v>0</v>
      </c>
      <c r="P1669" s="108">
        <f>SUM(M1669:M1670)</f>
        <v>0</v>
      </c>
      <c r="Q1669" s="108">
        <f>SUM(L1671:L1672)</f>
        <v>0</v>
      </c>
      <c r="R1669" s="108">
        <f>SUM(M1671:M1672)</f>
        <v>0</v>
      </c>
      <c r="S1669" s="108">
        <f>SUM(L1673:L1674)</f>
        <v>0</v>
      </c>
      <c r="T1669" s="108">
        <f>SUM(M1673:M1674)</f>
        <v>0</v>
      </c>
      <c r="U1669" s="108">
        <f>SUM(L1675:L1677)</f>
        <v>1600</v>
      </c>
      <c r="V1669" s="108">
        <f>SUM(M1675:M1677)</f>
        <v>1600</v>
      </c>
      <c r="W1669" s="108">
        <f t="shared" ref="W1669" si="101">O1669+Q1669+S1669+U1669</f>
        <v>1600</v>
      </c>
      <c r="X1669" s="108">
        <f t="shared" ref="X1669" si="102">P1669+R1669+T1669+V1669</f>
        <v>1600</v>
      </c>
      <c r="AM1669" s="16"/>
      <c r="AN1669" s="16"/>
      <c r="AO1669" s="16"/>
      <c r="AP1669" s="16"/>
      <c r="AQ1669" s="16"/>
      <c r="AR1669" s="16"/>
      <c r="AS1669" s="16"/>
      <c r="AT1669" s="16"/>
      <c r="AU1669" s="16"/>
      <c r="AV1669" s="16"/>
      <c r="AW1669" s="16"/>
    </row>
    <row r="1670" spans="1:49" ht="15.75" customHeight="1" x14ac:dyDescent="0.25">
      <c r="A1670" s="106"/>
      <c r="B1670" s="111"/>
      <c r="C1670" s="114"/>
      <c r="D1670" s="114"/>
      <c r="E1670" s="117"/>
      <c r="F1670" s="109"/>
      <c r="G1670" s="121"/>
      <c r="H1670" s="99"/>
      <c r="I1670" s="99"/>
      <c r="J1670" s="12"/>
      <c r="K1670" s="13"/>
      <c r="L1670" s="14"/>
      <c r="M1670" s="14"/>
      <c r="N1670" s="13"/>
      <c r="O1670" s="108"/>
      <c r="P1670" s="108"/>
      <c r="Q1670" s="108"/>
      <c r="R1670" s="108"/>
      <c r="S1670" s="108"/>
      <c r="T1670" s="108"/>
      <c r="U1670" s="108"/>
      <c r="V1670" s="108"/>
      <c r="W1670" s="108"/>
      <c r="X1670" s="108"/>
      <c r="AM1670" s="16"/>
      <c r="AN1670" s="16"/>
      <c r="AO1670" s="16"/>
      <c r="AP1670" s="16"/>
      <c r="AQ1670" s="16"/>
      <c r="AR1670" s="16"/>
      <c r="AS1670" s="16"/>
      <c r="AT1670" s="16"/>
      <c r="AU1670" s="16"/>
      <c r="AV1670" s="16"/>
      <c r="AW1670" s="16"/>
    </row>
    <row r="1671" spans="1:49" ht="15.75" customHeight="1" x14ac:dyDescent="0.25">
      <c r="A1671" s="106"/>
      <c r="B1671" s="111"/>
      <c r="C1671" s="114"/>
      <c r="D1671" s="114"/>
      <c r="E1671" s="117"/>
      <c r="F1671" s="109"/>
      <c r="G1671" s="121"/>
      <c r="H1671" s="99"/>
      <c r="I1671" s="99" t="s">
        <v>19</v>
      </c>
      <c r="J1671" s="12"/>
      <c r="K1671" s="13"/>
      <c r="L1671" s="14"/>
      <c r="M1671" s="14"/>
      <c r="N1671" s="12"/>
      <c r="O1671" s="108"/>
      <c r="P1671" s="108"/>
      <c r="Q1671" s="108"/>
      <c r="R1671" s="108"/>
      <c r="S1671" s="108"/>
      <c r="T1671" s="108"/>
      <c r="U1671" s="108"/>
      <c r="V1671" s="108"/>
      <c r="W1671" s="108"/>
      <c r="X1671" s="108"/>
      <c r="AM1671" s="16"/>
      <c r="AN1671" s="16"/>
      <c r="AO1671" s="16"/>
      <c r="AP1671" s="16"/>
      <c r="AQ1671" s="16"/>
      <c r="AR1671" s="16"/>
      <c r="AS1671" s="16"/>
      <c r="AT1671" s="16"/>
      <c r="AU1671" s="16"/>
      <c r="AV1671" s="16"/>
      <c r="AW1671" s="16"/>
    </row>
    <row r="1672" spans="1:49" ht="15.75" customHeight="1" x14ac:dyDescent="0.25">
      <c r="A1672" s="106"/>
      <c r="B1672" s="111"/>
      <c r="C1672" s="114"/>
      <c r="D1672" s="114"/>
      <c r="E1672" s="117"/>
      <c r="F1672" s="109"/>
      <c r="G1672" s="121"/>
      <c r="H1672" s="99"/>
      <c r="I1672" s="99"/>
      <c r="J1672" s="12"/>
      <c r="K1672" s="13"/>
      <c r="L1672" s="14"/>
      <c r="M1672" s="14"/>
      <c r="N1672" s="12"/>
      <c r="O1672" s="108"/>
      <c r="P1672" s="108"/>
      <c r="Q1672" s="108"/>
      <c r="R1672" s="108"/>
      <c r="S1672" s="108"/>
      <c r="T1672" s="108"/>
      <c r="U1672" s="108"/>
      <c r="V1672" s="108"/>
      <c r="W1672" s="108"/>
      <c r="X1672" s="108"/>
      <c r="AM1672" s="16"/>
      <c r="AN1672" s="16"/>
      <c r="AO1672" s="16"/>
      <c r="AP1672" s="16"/>
      <c r="AQ1672" s="16"/>
      <c r="AR1672" s="16"/>
      <c r="AS1672" s="16"/>
      <c r="AT1672" s="16"/>
      <c r="AU1672" s="16"/>
      <c r="AV1672" s="16"/>
      <c r="AW1672" s="16"/>
    </row>
    <row r="1673" spans="1:49" ht="15.75" customHeight="1" x14ac:dyDescent="0.25">
      <c r="A1673" s="106"/>
      <c r="B1673" s="111"/>
      <c r="C1673" s="114"/>
      <c r="D1673" s="114"/>
      <c r="E1673" s="117"/>
      <c r="F1673" s="109"/>
      <c r="G1673" s="121"/>
      <c r="H1673" s="99"/>
      <c r="I1673" s="99" t="s">
        <v>10</v>
      </c>
      <c r="J1673" s="12"/>
      <c r="K1673" s="13"/>
      <c r="L1673" s="14"/>
      <c r="M1673" s="15"/>
      <c r="N1673" s="12"/>
      <c r="O1673" s="108"/>
      <c r="P1673" s="108"/>
      <c r="Q1673" s="108"/>
      <c r="R1673" s="108"/>
      <c r="S1673" s="108"/>
      <c r="T1673" s="108"/>
      <c r="U1673" s="108"/>
      <c r="V1673" s="108"/>
      <c r="W1673" s="108"/>
      <c r="X1673" s="108"/>
      <c r="AM1673" s="16"/>
      <c r="AN1673" s="16"/>
      <c r="AO1673" s="16"/>
      <c r="AP1673" s="16"/>
      <c r="AQ1673" s="16"/>
      <c r="AR1673" s="16"/>
      <c r="AS1673" s="16"/>
      <c r="AT1673" s="16"/>
      <c r="AU1673" s="16"/>
      <c r="AV1673" s="16"/>
      <c r="AW1673" s="16"/>
    </row>
    <row r="1674" spans="1:49" ht="15.75" customHeight="1" x14ac:dyDescent="0.25">
      <c r="A1674" s="106"/>
      <c r="B1674" s="111"/>
      <c r="C1674" s="114"/>
      <c r="D1674" s="114"/>
      <c r="E1674" s="117"/>
      <c r="F1674" s="109"/>
      <c r="G1674" s="121"/>
      <c r="H1674" s="99"/>
      <c r="I1674" s="99"/>
      <c r="J1674" s="12"/>
      <c r="K1674" s="13"/>
      <c r="L1674" s="14"/>
      <c r="M1674" s="14"/>
      <c r="N1674" s="12"/>
      <c r="O1674" s="108"/>
      <c r="P1674" s="108"/>
      <c r="Q1674" s="108"/>
      <c r="R1674" s="108"/>
      <c r="S1674" s="108"/>
      <c r="T1674" s="108"/>
      <c r="U1674" s="108"/>
      <c r="V1674" s="108"/>
      <c r="W1674" s="108"/>
      <c r="X1674" s="108"/>
      <c r="AM1674" s="16"/>
      <c r="AN1674" s="16"/>
      <c r="AO1674" s="16"/>
      <c r="AP1674" s="16"/>
      <c r="AQ1674" s="16"/>
      <c r="AR1674" s="16"/>
      <c r="AS1674" s="16"/>
      <c r="AT1674" s="16"/>
      <c r="AU1674" s="16"/>
      <c r="AV1674" s="16"/>
      <c r="AW1674" s="16"/>
    </row>
    <row r="1675" spans="1:49" ht="15.75" customHeight="1" x14ac:dyDescent="0.25">
      <c r="A1675" s="106"/>
      <c r="B1675" s="111"/>
      <c r="C1675" s="114"/>
      <c r="D1675" s="114"/>
      <c r="E1675" s="117"/>
      <c r="F1675" s="109"/>
      <c r="G1675" s="121"/>
      <c r="H1675" s="99"/>
      <c r="I1675" s="99" t="s">
        <v>20</v>
      </c>
      <c r="J1675" s="12" t="s">
        <v>1488</v>
      </c>
      <c r="K1675" s="12" t="s">
        <v>1482</v>
      </c>
      <c r="L1675" s="15">
        <v>400</v>
      </c>
      <c r="M1675" s="15">
        <v>400</v>
      </c>
      <c r="N1675" s="12" t="s">
        <v>1536</v>
      </c>
      <c r="O1675" s="108"/>
      <c r="P1675" s="108"/>
      <c r="Q1675" s="108"/>
      <c r="R1675" s="108"/>
      <c r="S1675" s="108"/>
      <c r="T1675" s="108"/>
      <c r="U1675" s="108"/>
      <c r="V1675" s="108"/>
      <c r="W1675" s="108"/>
      <c r="X1675" s="108"/>
      <c r="AM1675" s="16"/>
      <c r="AN1675" s="16"/>
      <c r="AO1675" s="16"/>
      <c r="AP1675" s="16"/>
      <c r="AQ1675" s="16"/>
      <c r="AR1675" s="16"/>
      <c r="AS1675" s="16"/>
      <c r="AT1675" s="16"/>
      <c r="AU1675" s="16"/>
      <c r="AV1675" s="16"/>
      <c r="AW1675" s="16"/>
    </row>
    <row r="1676" spans="1:49" ht="15.75" customHeight="1" x14ac:dyDescent="0.25">
      <c r="A1676" s="106"/>
      <c r="B1676" s="111"/>
      <c r="C1676" s="114"/>
      <c r="D1676" s="114"/>
      <c r="E1676" s="117"/>
      <c r="F1676" s="109"/>
      <c r="G1676" s="121"/>
      <c r="H1676" s="99"/>
      <c r="I1676" s="99"/>
      <c r="J1676" s="12" t="s">
        <v>1730</v>
      </c>
      <c r="K1676" s="12" t="s">
        <v>1693</v>
      </c>
      <c r="L1676" s="15">
        <v>800</v>
      </c>
      <c r="M1676" s="15">
        <v>800</v>
      </c>
      <c r="N1676" s="12" t="s">
        <v>1798</v>
      </c>
      <c r="O1676" s="108"/>
      <c r="P1676" s="108"/>
      <c r="Q1676" s="108"/>
      <c r="R1676" s="108"/>
      <c r="S1676" s="108"/>
      <c r="T1676" s="108"/>
      <c r="U1676" s="108"/>
      <c r="V1676" s="108"/>
      <c r="W1676" s="108"/>
      <c r="X1676" s="108"/>
      <c r="AM1676" s="16"/>
      <c r="AN1676" s="16"/>
      <c r="AO1676" s="16"/>
      <c r="AP1676" s="16"/>
      <c r="AQ1676" s="16"/>
      <c r="AR1676" s="16"/>
      <c r="AS1676" s="16"/>
      <c r="AT1676" s="16"/>
      <c r="AU1676" s="16"/>
      <c r="AV1676" s="16"/>
      <c r="AW1676" s="16"/>
    </row>
    <row r="1677" spans="1:49" ht="15.75" customHeight="1" x14ac:dyDescent="0.25">
      <c r="A1677" s="107"/>
      <c r="B1677" s="112"/>
      <c r="C1677" s="115"/>
      <c r="D1677" s="115"/>
      <c r="E1677" s="118"/>
      <c r="F1677" s="109"/>
      <c r="G1677" s="121"/>
      <c r="H1677" s="99"/>
      <c r="I1677" s="99"/>
      <c r="J1677" s="12" t="s">
        <v>1634</v>
      </c>
      <c r="K1677" s="12" t="s">
        <v>1595</v>
      </c>
      <c r="L1677" s="15">
        <v>400</v>
      </c>
      <c r="M1677" s="15">
        <v>400</v>
      </c>
      <c r="N1677" s="12" t="s">
        <v>1653</v>
      </c>
      <c r="O1677" s="108"/>
      <c r="P1677" s="108"/>
      <c r="Q1677" s="108"/>
      <c r="R1677" s="108"/>
      <c r="S1677" s="108"/>
      <c r="T1677" s="108"/>
      <c r="U1677" s="108"/>
      <c r="V1677" s="108"/>
      <c r="W1677" s="108"/>
      <c r="X1677" s="108"/>
      <c r="AM1677" s="16"/>
      <c r="AN1677" s="16"/>
      <c r="AO1677" s="16"/>
      <c r="AP1677" s="16"/>
      <c r="AQ1677" s="16"/>
      <c r="AR1677" s="16"/>
      <c r="AS1677" s="16"/>
      <c r="AT1677" s="16"/>
      <c r="AU1677" s="16"/>
      <c r="AV1677" s="16"/>
      <c r="AW1677" s="16"/>
    </row>
    <row r="1678" spans="1:49" ht="15.75" customHeight="1" x14ac:dyDescent="0.25">
      <c r="A1678" s="105" t="s">
        <v>1999</v>
      </c>
      <c r="B1678" s="110">
        <v>33600000</v>
      </c>
      <c r="C1678" s="113" t="s">
        <v>247</v>
      </c>
      <c r="D1678" s="113" t="s">
        <v>43</v>
      </c>
      <c r="E1678" s="116" t="s">
        <v>1222</v>
      </c>
      <c r="F1678" s="109" t="s">
        <v>1223</v>
      </c>
      <c r="G1678" s="121">
        <v>9220</v>
      </c>
      <c r="H1678" s="99" t="s">
        <v>687</v>
      </c>
      <c r="I1678" s="99" t="s">
        <v>8</v>
      </c>
      <c r="J1678" s="12"/>
      <c r="K1678" s="13"/>
      <c r="L1678" s="14"/>
      <c r="M1678" s="15"/>
      <c r="N1678" s="12"/>
      <c r="O1678" s="108">
        <f>SUM(L1678:L1679)</f>
        <v>0</v>
      </c>
      <c r="P1678" s="108">
        <f>SUM(M1678:M1679)</f>
        <v>0</v>
      </c>
      <c r="Q1678" s="108">
        <f>SUM(L1680:L1681)</f>
        <v>0</v>
      </c>
      <c r="R1678" s="108">
        <f>SUM(M1680:M1681)</f>
        <v>0</v>
      </c>
      <c r="S1678" s="108">
        <f>SUM(L1682:L1683)</f>
        <v>0</v>
      </c>
      <c r="T1678" s="108">
        <f>SUM(M1682:M1683)</f>
        <v>0</v>
      </c>
      <c r="U1678" s="108">
        <f>SUM(L1684:L1685)</f>
        <v>8785</v>
      </c>
      <c r="V1678" s="108">
        <f>SUM(M1684:M1685)</f>
        <v>8785</v>
      </c>
      <c r="W1678" s="108">
        <f t="shared" ref="W1678" si="103">O1678+Q1678+S1678+U1678</f>
        <v>8785</v>
      </c>
      <c r="X1678" s="108">
        <f t="shared" ref="X1678" si="104">P1678+R1678+T1678+V1678</f>
        <v>8785</v>
      </c>
      <c r="AM1678" s="16"/>
      <c r="AN1678" s="16"/>
      <c r="AO1678" s="16"/>
      <c r="AP1678" s="16"/>
      <c r="AQ1678" s="16"/>
      <c r="AR1678" s="16"/>
      <c r="AS1678" s="16"/>
      <c r="AT1678" s="16"/>
      <c r="AU1678" s="16"/>
      <c r="AV1678" s="16"/>
      <c r="AW1678" s="16"/>
    </row>
    <row r="1679" spans="1:49" ht="15.75" customHeight="1" x14ac:dyDescent="0.25">
      <c r="A1679" s="106"/>
      <c r="B1679" s="111"/>
      <c r="C1679" s="114"/>
      <c r="D1679" s="114"/>
      <c r="E1679" s="117"/>
      <c r="F1679" s="109"/>
      <c r="G1679" s="121"/>
      <c r="H1679" s="99"/>
      <c r="I1679" s="99"/>
      <c r="J1679" s="12"/>
      <c r="K1679" s="13"/>
      <c r="L1679" s="14"/>
      <c r="M1679" s="14"/>
      <c r="N1679" s="13"/>
      <c r="O1679" s="108"/>
      <c r="P1679" s="108"/>
      <c r="Q1679" s="108"/>
      <c r="R1679" s="108"/>
      <c r="S1679" s="108"/>
      <c r="T1679" s="108"/>
      <c r="U1679" s="108"/>
      <c r="V1679" s="108"/>
      <c r="W1679" s="108"/>
      <c r="X1679" s="108"/>
      <c r="AM1679" s="16"/>
      <c r="AN1679" s="16"/>
      <c r="AO1679" s="16"/>
      <c r="AP1679" s="16"/>
      <c r="AQ1679" s="16"/>
      <c r="AR1679" s="16"/>
      <c r="AS1679" s="16"/>
      <c r="AT1679" s="16"/>
      <c r="AU1679" s="16"/>
      <c r="AV1679" s="16"/>
      <c r="AW1679" s="16"/>
    </row>
    <row r="1680" spans="1:49" ht="15.75" customHeight="1" x14ac:dyDescent="0.25">
      <c r="A1680" s="106"/>
      <c r="B1680" s="111"/>
      <c r="C1680" s="114"/>
      <c r="D1680" s="114"/>
      <c r="E1680" s="117"/>
      <c r="F1680" s="109"/>
      <c r="G1680" s="121"/>
      <c r="H1680" s="99"/>
      <c r="I1680" s="99" t="s">
        <v>19</v>
      </c>
      <c r="J1680" s="12"/>
      <c r="K1680" s="13"/>
      <c r="L1680" s="14"/>
      <c r="M1680" s="14"/>
      <c r="N1680" s="12"/>
      <c r="O1680" s="108"/>
      <c r="P1680" s="108"/>
      <c r="Q1680" s="108"/>
      <c r="R1680" s="108"/>
      <c r="S1680" s="108"/>
      <c r="T1680" s="108"/>
      <c r="U1680" s="108"/>
      <c r="V1680" s="108"/>
      <c r="W1680" s="108"/>
      <c r="X1680" s="108"/>
      <c r="AM1680" s="16"/>
      <c r="AN1680" s="16"/>
      <c r="AO1680" s="16"/>
      <c r="AP1680" s="16"/>
      <c r="AQ1680" s="16"/>
      <c r="AR1680" s="16"/>
      <c r="AS1680" s="16"/>
      <c r="AT1680" s="16"/>
      <c r="AU1680" s="16"/>
      <c r="AV1680" s="16"/>
      <c r="AW1680" s="16"/>
    </row>
    <row r="1681" spans="1:49" ht="15.75" customHeight="1" x14ac:dyDescent="0.25">
      <c r="A1681" s="106"/>
      <c r="B1681" s="111"/>
      <c r="C1681" s="114"/>
      <c r="D1681" s="114"/>
      <c r="E1681" s="117"/>
      <c r="F1681" s="109"/>
      <c r="G1681" s="121"/>
      <c r="H1681" s="99"/>
      <c r="I1681" s="99"/>
      <c r="J1681" s="12"/>
      <c r="K1681" s="13"/>
      <c r="L1681" s="14"/>
      <c r="M1681" s="14"/>
      <c r="N1681" s="12"/>
      <c r="O1681" s="108"/>
      <c r="P1681" s="108"/>
      <c r="Q1681" s="108"/>
      <c r="R1681" s="108"/>
      <c r="S1681" s="108"/>
      <c r="T1681" s="108"/>
      <c r="U1681" s="108"/>
      <c r="V1681" s="108"/>
      <c r="W1681" s="108"/>
      <c r="X1681" s="108"/>
      <c r="AM1681" s="16"/>
      <c r="AN1681" s="16"/>
      <c r="AO1681" s="16"/>
      <c r="AP1681" s="16"/>
      <c r="AQ1681" s="16"/>
      <c r="AR1681" s="16"/>
      <c r="AS1681" s="16"/>
      <c r="AT1681" s="16"/>
      <c r="AU1681" s="16"/>
      <c r="AV1681" s="16"/>
      <c r="AW1681" s="16"/>
    </row>
    <row r="1682" spans="1:49" ht="15.75" customHeight="1" x14ac:dyDescent="0.25">
      <c r="A1682" s="106"/>
      <c r="B1682" s="111"/>
      <c r="C1682" s="114"/>
      <c r="D1682" s="114"/>
      <c r="E1682" s="117"/>
      <c r="F1682" s="109"/>
      <c r="G1682" s="121"/>
      <c r="H1682" s="99"/>
      <c r="I1682" s="99" t="s">
        <v>10</v>
      </c>
      <c r="J1682" s="12"/>
      <c r="K1682" s="13"/>
      <c r="L1682" s="14"/>
      <c r="M1682" s="15"/>
      <c r="N1682" s="12"/>
      <c r="O1682" s="108"/>
      <c r="P1682" s="108"/>
      <c r="Q1682" s="108"/>
      <c r="R1682" s="108"/>
      <c r="S1682" s="108"/>
      <c r="T1682" s="108"/>
      <c r="U1682" s="108"/>
      <c r="V1682" s="108"/>
      <c r="W1682" s="108"/>
      <c r="X1682" s="108"/>
      <c r="AM1682" s="16"/>
      <c r="AN1682" s="16"/>
      <c r="AO1682" s="16"/>
      <c r="AP1682" s="16"/>
      <c r="AQ1682" s="16"/>
      <c r="AR1682" s="16"/>
      <c r="AS1682" s="16"/>
      <c r="AT1682" s="16"/>
      <c r="AU1682" s="16"/>
      <c r="AV1682" s="16"/>
      <c r="AW1682" s="16"/>
    </row>
    <row r="1683" spans="1:49" ht="15.75" customHeight="1" x14ac:dyDescent="0.25">
      <c r="A1683" s="106"/>
      <c r="B1683" s="111"/>
      <c r="C1683" s="114"/>
      <c r="D1683" s="114"/>
      <c r="E1683" s="117"/>
      <c r="F1683" s="109"/>
      <c r="G1683" s="121"/>
      <c r="H1683" s="99"/>
      <c r="I1683" s="99"/>
      <c r="J1683" s="12"/>
      <c r="K1683" s="13"/>
      <c r="L1683" s="14"/>
      <c r="M1683" s="14"/>
      <c r="N1683" s="12"/>
      <c r="O1683" s="108"/>
      <c r="P1683" s="108"/>
      <c r="Q1683" s="108"/>
      <c r="R1683" s="108"/>
      <c r="S1683" s="108"/>
      <c r="T1683" s="108"/>
      <c r="U1683" s="108"/>
      <c r="V1683" s="108"/>
      <c r="W1683" s="108"/>
      <c r="X1683" s="108"/>
      <c r="AM1683" s="16"/>
      <c r="AN1683" s="16"/>
      <c r="AO1683" s="16"/>
      <c r="AP1683" s="16"/>
      <c r="AQ1683" s="16"/>
      <c r="AR1683" s="16"/>
      <c r="AS1683" s="16"/>
      <c r="AT1683" s="16"/>
      <c r="AU1683" s="16"/>
      <c r="AV1683" s="16"/>
      <c r="AW1683" s="16"/>
    </row>
    <row r="1684" spans="1:49" ht="15.75" customHeight="1" x14ac:dyDescent="0.25">
      <c r="A1684" s="106"/>
      <c r="B1684" s="111"/>
      <c r="C1684" s="114"/>
      <c r="D1684" s="114"/>
      <c r="E1684" s="117"/>
      <c r="F1684" s="109"/>
      <c r="G1684" s="121"/>
      <c r="H1684" s="99"/>
      <c r="I1684" s="99" t="s">
        <v>20</v>
      </c>
      <c r="J1684" s="12" t="s">
        <v>1629</v>
      </c>
      <c r="K1684" s="13" t="s">
        <v>1595</v>
      </c>
      <c r="L1684" s="14">
        <v>776</v>
      </c>
      <c r="M1684" s="15">
        <v>776</v>
      </c>
      <c r="N1684" s="12" t="s">
        <v>1653</v>
      </c>
      <c r="O1684" s="108"/>
      <c r="P1684" s="108"/>
      <c r="Q1684" s="108"/>
      <c r="R1684" s="108"/>
      <c r="S1684" s="108"/>
      <c r="T1684" s="108"/>
      <c r="U1684" s="108"/>
      <c r="V1684" s="108"/>
      <c r="W1684" s="108"/>
      <c r="X1684" s="108"/>
      <c r="AM1684" s="16"/>
      <c r="AN1684" s="16"/>
      <c r="AO1684" s="16"/>
      <c r="AP1684" s="16"/>
      <c r="AQ1684" s="16"/>
      <c r="AR1684" s="16"/>
      <c r="AS1684" s="16"/>
      <c r="AT1684" s="16"/>
      <c r="AU1684" s="16"/>
      <c r="AV1684" s="16"/>
      <c r="AW1684" s="16"/>
    </row>
    <row r="1685" spans="1:49" ht="15.75" customHeight="1" x14ac:dyDescent="0.25">
      <c r="A1685" s="107"/>
      <c r="B1685" s="112"/>
      <c r="C1685" s="115"/>
      <c r="D1685" s="115"/>
      <c r="E1685" s="118"/>
      <c r="F1685" s="109"/>
      <c r="G1685" s="121"/>
      <c r="H1685" s="99"/>
      <c r="I1685" s="99"/>
      <c r="J1685" s="12" t="s">
        <v>1727</v>
      </c>
      <c r="K1685" s="12" t="s">
        <v>1728</v>
      </c>
      <c r="L1685" s="15">
        <v>8009</v>
      </c>
      <c r="M1685" s="15">
        <v>8009</v>
      </c>
      <c r="N1685" s="12" t="s">
        <v>1798</v>
      </c>
      <c r="O1685" s="108"/>
      <c r="P1685" s="108"/>
      <c r="Q1685" s="108"/>
      <c r="R1685" s="108"/>
      <c r="S1685" s="108"/>
      <c r="T1685" s="108"/>
      <c r="U1685" s="108"/>
      <c r="V1685" s="108"/>
      <c r="W1685" s="108"/>
      <c r="X1685" s="108"/>
      <c r="AM1685" s="16"/>
      <c r="AN1685" s="16"/>
      <c r="AO1685" s="16"/>
      <c r="AP1685" s="16"/>
      <c r="AQ1685" s="16"/>
      <c r="AR1685" s="16"/>
      <c r="AS1685" s="16"/>
      <c r="AT1685" s="16"/>
      <c r="AU1685" s="16"/>
      <c r="AV1685" s="16"/>
      <c r="AW1685" s="16"/>
    </row>
    <row r="1686" spans="1:49" ht="15.75" customHeight="1" x14ac:dyDescent="0.25">
      <c r="A1686" s="135" t="s">
        <v>1999</v>
      </c>
      <c r="B1686" s="134">
        <v>33600000</v>
      </c>
      <c r="C1686" s="129" t="s">
        <v>1255</v>
      </c>
      <c r="D1686" s="113" t="s">
        <v>43</v>
      </c>
      <c r="E1686" s="116" t="s">
        <v>1256</v>
      </c>
      <c r="F1686" s="105" t="s">
        <v>1254</v>
      </c>
      <c r="G1686" s="100">
        <v>12724</v>
      </c>
      <c r="H1686" s="103" t="s">
        <v>327</v>
      </c>
      <c r="I1686" s="99" t="s">
        <v>8</v>
      </c>
      <c r="J1686" s="12"/>
      <c r="K1686" s="13"/>
      <c r="L1686" s="14"/>
      <c r="M1686" s="15"/>
      <c r="N1686" s="12"/>
      <c r="O1686" s="108">
        <f>SUM(L1686:L1687)</f>
        <v>0</v>
      </c>
      <c r="P1686" s="108">
        <f>SUM(M1686:M1687)</f>
        <v>0</v>
      </c>
      <c r="Q1686" s="108">
        <f>SUM(L1688:L1689)</f>
        <v>0</v>
      </c>
      <c r="R1686" s="108">
        <f>SUM(M1688:M1689)</f>
        <v>0</v>
      </c>
      <c r="S1686" s="108">
        <f>SUM(L1690:L1691)</f>
        <v>3080</v>
      </c>
      <c r="T1686" s="108">
        <f>SUM(M1690:M1691)</f>
        <v>3080</v>
      </c>
      <c r="U1686" s="108">
        <f>SUM(L1692:L1695)</f>
        <v>9644</v>
      </c>
      <c r="V1686" s="108">
        <f>SUM(M1692:M1695)</f>
        <v>9644</v>
      </c>
      <c r="W1686" s="108">
        <f t="shared" ref="W1686" si="105">O1686+Q1686+S1686+U1686</f>
        <v>12724</v>
      </c>
      <c r="X1686" s="108">
        <f t="shared" ref="X1686" si="106">P1686+R1686+T1686+V1686</f>
        <v>12724</v>
      </c>
      <c r="AM1686" s="16"/>
      <c r="AN1686" s="16"/>
      <c r="AO1686" s="16"/>
      <c r="AP1686" s="16"/>
      <c r="AQ1686" s="16"/>
      <c r="AR1686" s="16"/>
      <c r="AS1686" s="16"/>
      <c r="AT1686" s="16"/>
      <c r="AU1686" s="16"/>
      <c r="AV1686" s="16"/>
      <c r="AW1686" s="16"/>
    </row>
    <row r="1687" spans="1:49" ht="15.75" customHeight="1" x14ac:dyDescent="0.25">
      <c r="A1687" s="135"/>
      <c r="B1687" s="134"/>
      <c r="C1687" s="129"/>
      <c r="D1687" s="114"/>
      <c r="E1687" s="117"/>
      <c r="F1687" s="106"/>
      <c r="G1687" s="101"/>
      <c r="H1687" s="104"/>
      <c r="I1687" s="99"/>
      <c r="J1687" s="12"/>
      <c r="K1687" s="13"/>
      <c r="L1687" s="14"/>
      <c r="M1687" s="14"/>
      <c r="N1687" s="13"/>
      <c r="O1687" s="108"/>
      <c r="P1687" s="108"/>
      <c r="Q1687" s="108"/>
      <c r="R1687" s="108"/>
      <c r="S1687" s="108"/>
      <c r="T1687" s="108"/>
      <c r="U1687" s="108"/>
      <c r="V1687" s="108"/>
      <c r="W1687" s="108"/>
      <c r="X1687" s="108"/>
      <c r="AM1687" s="16"/>
      <c r="AN1687" s="16"/>
      <c r="AO1687" s="16"/>
      <c r="AP1687" s="16"/>
      <c r="AQ1687" s="16"/>
      <c r="AR1687" s="16"/>
      <c r="AS1687" s="16"/>
      <c r="AT1687" s="16"/>
      <c r="AU1687" s="16"/>
      <c r="AV1687" s="16"/>
      <c r="AW1687" s="16"/>
    </row>
    <row r="1688" spans="1:49" ht="15.75" customHeight="1" x14ac:dyDescent="0.25">
      <c r="A1688" s="135"/>
      <c r="B1688" s="134"/>
      <c r="C1688" s="129"/>
      <c r="D1688" s="114"/>
      <c r="E1688" s="117"/>
      <c r="F1688" s="106"/>
      <c r="G1688" s="101"/>
      <c r="H1688" s="104"/>
      <c r="I1688" s="99" t="s">
        <v>19</v>
      </c>
      <c r="J1688" s="12"/>
      <c r="K1688" s="13"/>
      <c r="L1688" s="14"/>
      <c r="M1688" s="14"/>
      <c r="N1688" s="12"/>
      <c r="O1688" s="108"/>
      <c r="P1688" s="108"/>
      <c r="Q1688" s="108"/>
      <c r="R1688" s="108"/>
      <c r="S1688" s="108"/>
      <c r="T1688" s="108"/>
      <c r="U1688" s="108"/>
      <c r="V1688" s="108"/>
      <c r="W1688" s="108"/>
      <c r="X1688" s="108"/>
      <c r="AM1688" s="16"/>
      <c r="AN1688" s="16"/>
      <c r="AO1688" s="16"/>
      <c r="AP1688" s="16"/>
      <c r="AQ1688" s="16"/>
      <c r="AR1688" s="16"/>
      <c r="AS1688" s="16"/>
      <c r="AT1688" s="16"/>
      <c r="AU1688" s="16"/>
      <c r="AV1688" s="16"/>
      <c r="AW1688" s="16"/>
    </row>
    <row r="1689" spans="1:49" ht="15.75" customHeight="1" x14ac:dyDescent="0.25">
      <c r="A1689" s="135"/>
      <c r="B1689" s="134"/>
      <c r="C1689" s="129"/>
      <c r="D1689" s="114"/>
      <c r="E1689" s="117"/>
      <c r="F1689" s="106"/>
      <c r="G1689" s="101"/>
      <c r="H1689" s="104"/>
      <c r="I1689" s="99"/>
      <c r="J1689" s="12"/>
      <c r="K1689" s="13"/>
      <c r="L1689" s="14"/>
      <c r="M1689" s="14"/>
      <c r="N1689" s="12"/>
      <c r="O1689" s="108"/>
      <c r="P1689" s="108"/>
      <c r="Q1689" s="108"/>
      <c r="R1689" s="108"/>
      <c r="S1689" s="108"/>
      <c r="T1689" s="108"/>
      <c r="U1689" s="108"/>
      <c r="V1689" s="108"/>
      <c r="W1689" s="108"/>
      <c r="X1689" s="108"/>
      <c r="AM1689" s="16"/>
      <c r="AN1689" s="16"/>
      <c r="AO1689" s="16"/>
      <c r="AP1689" s="16"/>
      <c r="AQ1689" s="16"/>
      <c r="AR1689" s="16"/>
      <c r="AS1689" s="16"/>
      <c r="AT1689" s="16"/>
      <c r="AU1689" s="16"/>
      <c r="AV1689" s="16"/>
      <c r="AW1689" s="16"/>
    </row>
    <row r="1690" spans="1:49" ht="15.75" customHeight="1" x14ac:dyDescent="0.25">
      <c r="A1690" s="135"/>
      <c r="B1690" s="134"/>
      <c r="C1690" s="129"/>
      <c r="D1690" s="114"/>
      <c r="E1690" s="117"/>
      <c r="F1690" s="106"/>
      <c r="G1690" s="101"/>
      <c r="H1690" s="104"/>
      <c r="I1690" s="99" t="s">
        <v>10</v>
      </c>
      <c r="J1690" s="12" t="s">
        <v>1391</v>
      </c>
      <c r="K1690" s="13" t="s">
        <v>1354</v>
      </c>
      <c r="L1690" s="14">
        <v>3080</v>
      </c>
      <c r="M1690" s="14">
        <v>3080</v>
      </c>
      <c r="N1690" s="12" t="s">
        <v>1404</v>
      </c>
      <c r="O1690" s="108"/>
      <c r="P1690" s="108"/>
      <c r="Q1690" s="108"/>
      <c r="R1690" s="108"/>
      <c r="S1690" s="108"/>
      <c r="T1690" s="108"/>
      <c r="U1690" s="108"/>
      <c r="V1690" s="108"/>
      <c r="W1690" s="108"/>
      <c r="X1690" s="108"/>
      <c r="AM1690" s="16"/>
      <c r="AN1690" s="16"/>
      <c r="AO1690" s="16"/>
      <c r="AP1690" s="16"/>
      <c r="AQ1690" s="16"/>
      <c r="AR1690" s="16"/>
      <c r="AS1690" s="16"/>
      <c r="AT1690" s="16"/>
      <c r="AU1690" s="16"/>
      <c r="AV1690" s="16"/>
      <c r="AW1690" s="16"/>
    </row>
    <row r="1691" spans="1:49" ht="15.75" customHeight="1" x14ac:dyDescent="0.25">
      <c r="A1691" s="135"/>
      <c r="B1691" s="134"/>
      <c r="C1691" s="129"/>
      <c r="D1691" s="114"/>
      <c r="E1691" s="117"/>
      <c r="F1691" s="106"/>
      <c r="G1691" s="101"/>
      <c r="H1691" s="104"/>
      <c r="I1691" s="99"/>
      <c r="J1691" s="12"/>
      <c r="K1691" s="13"/>
      <c r="L1691" s="14"/>
      <c r="M1691" s="14"/>
      <c r="N1691" s="12"/>
      <c r="O1691" s="108"/>
      <c r="P1691" s="108"/>
      <c r="Q1691" s="108"/>
      <c r="R1691" s="108"/>
      <c r="S1691" s="108"/>
      <c r="T1691" s="108"/>
      <c r="U1691" s="108"/>
      <c r="V1691" s="108"/>
      <c r="W1691" s="108"/>
      <c r="X1691" s="108"/>
      <c r="AM1691" s="16"/>
      <c r="AN1691" s="16"/>
      <c r="AO1691" s="16"/>
      <c r="AP1691" s="16"/>
      <c r="AQ1691" s="16"/>
      <c r="AR1691" s="16"/>
      <c r="AS1691" s="16"/>
      <c r="AT1691" s="16"/>
      <c r="AU1691" s="16"/>
      <c r="AV1691" s="16"/>
      <c r="AW1691" s="16"/>
    </row>
    <row r="1692" spans="1:49" ht="15.75" customHeight="1" x14ac:dyDescent="0.25">
      <c r="A1692" s="135"/>
      <c r="B1692" s="134"/>
      <c r="C1692" s="129"/>
      <c r="D1692" s="114"/>
      <c r="E1692" s="117"/>
      <c r="F1692" s="106"/>
      <c r="G1692" s="101"/>
      <c r="H1692" s="104"/>
      <c r="I1692" s="103" t="s">
        <v>20</v>
      </c>
      <c r="J1692" s="18" t="s">
        <v>1489</v>
      </c>
      <c r="K1692" s="18" t="s">
        <v>1482</v>
      </c>
      <c r="L1692" s="15">
        <v>2012</v>
      </c>
      <c r="M1692" s="15">
        <v>2012</v>
      </c>
      <c r="N1692" s="12" t="s">
        <v>1536</v>
      </c>
      <c r="O1692" s="108"/>
      <c r="P1692" s="108"/>
      <c r="Q1692" s="108"/>
      <c r="R1692" s="108"/>
      <c r="S1692" s="108"/>
      <c r="T1692" s="108"/>
      <c r="U1692" s="108"/>
      <c r="V1692" s="108"/>
      <c r="W1692" s="108"/>
      <c r="X1692" s="108"/>
      <c r="AM1692" s="16"/>
      <c r="AN1692" s="16"/>
      <c r="AO1692" s="16"/>
      <c r="AP1692" s="16"/>
      <c r="AQ1692" s="16"/>
      <c r="AR1692" s="16"/>
      <c r="AS1692" s="16"/>
      <c r="AT1692" s="16"/>
      <c r="AU1692" s="16"/>
      <c r="AV1692" s="16"/>
      <c r="AW1692" s="16"/>
    </row>
    <row r="1693" spans="1:49" ht="15.75" customHeight="1" x14ac:dyDescent="0.25">
      <c r="A1693" s="135"/>
      <c r="B1693" s="134"/>
      <c r="C1693" s="129"/>
      <c r="D1693" s="114"/>
      <c r="E1693" s="117"/>
      <c r="F1693" s="106"/>
      <c r="G1693" s="101"/>
      <c r="H1693" s="104"/>
      <c r="I1693" s="104"/>
      <c r="J1693" s="12" t="s">
        <v>1635</v>
      </c>
      <c r="K1693" s="18" t="s">
        <v>1595</v>
      </c>
      <c r="L1693" s="15">
        <v>1540</v>
      </c>
      <c r="M1693" s="15">
        <v>1540</v>
      </c>
      <c r="N1693" s="12" t="s">
        <v>1653</v>
      </c>
      <c r="O1693" s="108"/>
      <c r="P1693" s="108"/>
      <c r="Q1693" s="108"/>
      <c r="R1693" s="108"/>
      <c r="S1693" s="108"/>
      <c r="T1693" s="108"/>
      <c r="U1693" s="108"/>
      <c r="V1693" s="108"/>
      <c r="W1693" s="108"/>
      <c r="X1693" s="108"/>
      <c r="AM1693" s="16"/>
      <c r="AN1693" s="16"/>
      <c r="AO1693" s="16"/>
      <c r="AP1693" s="16"/>
      <c r="AQ1693" s="16"/>
      <c r="AR1693" s="16"/>
      <c r="AS1693" s="16"/>
      <c r="AT1693" s="16"/>
      <c r="AU1693" s="16"/>
      <c r="AV1693" s="16"/>
      <c r="AW1693" s="16"/>
    </row>
    <row r="1694" spans="1:49" ht="15.75" customHeight="1" x14ac:dyDescent="0.25">
      <c r="A1694" s="135"/>
      <c r="B1694" s="134"/>
      <c r="C1694" s="129"/>
      <c r="D1694" s="114"/>
      <c r="E1694" s="117"/>
      <c r="F1694" s="106"/>
      <c r="G1694" s="101"/>
      <c r="H1694" s="104"/>
      <c r="I1694" s="104"/>
      <c r="J1694" s="12" t="s">
        <v>1731</v>
      </c>
      <c r="K1694" s="18" t="s">
        <v>1693</v>
      </c>
      <c r="L1694" s="15">
        <v>4552</v>
      </c>
      <c r="M1694" s="15">
        <v>4552</v>
      </c>
      <c r="N1694" s="12" t="s">
        <v>1798</v>
      </c>
      <c r="O1694" s="108"/>
      <c r="P1694" s="108"/>
      <c r="Q1694" s="108"/>
      <c r="R1694" s="108"/>
      <c r="S1694" s="108"/>
      <c r="T1694" s="108"/>
      <c r="U1694" s="108"/>
      <c r="V1694" s="108"/>
      <c r="W1694" s="108"/>
      <c r="X1694" s="108"/>
      <c r="AM1694" s="16"/>
      <c r="AN1694" s="16"/>
      <c r="AO1694" s="16"/>
      <c r="AP1694" s="16"/>
      <c r="AQ1694" s="16"/>
      <c r="AR1694" s="16"/>
      <c r="AS1694" s="16"/>
      <c r="AT1694" s="16"/>
      <c r="AU1694" s="16"/>
      <c r="AV1694" s="16"/>
      <c r="AW1694" s="16"/>
    </row>
    <row r="1695" spans="1:49" ht="15.75" customHeight="1" x14ac:dyDescent="0.25">
      <c r="A1695" s="135"/>
      <c r="B1695" s="134"/>
      <c r="C1695" s="129"/>
      <c r="D1695" s="115"/>
      <c r="E1695" s="117"/>
      <c r="F1695" s="106"/>
      <c r="G1695" s="101"/>
      <c r="H1695" s="104"/>
      <c r="I1695" s="120"/>
      <c r="J1695" s="18" t="s">
        <v>1535</v>
      </c>
      <c r="K1695" s="18" t="s">
        <v>1509</v>
      </c>
      <c r="L1695" s="15">
        <v>1540</v>
      </c>
      <c r="M1695" s="15">
        <v>1540</v>
      </c>
      <c r="N1695" s="12" t="s">
        <v>1576</v>
      </c>
      <c r="O1695" s="108"/>
      <c r="P1695" s="108"/>
      <c r="Q1695" s="108"/>
      <c r="R1695" s="108"/>
      <c r="S1695" s="108"/>
      <c r="T1695" s="108"/>
      <c r="U1695" s="108"/>
      <c r="V1695" s="108"/>
      <c r="W1695" s="108"/>
      <c r="X1695" s="108"/>
      <c r="AM1695" s="16"/>
      <c r="AN1695" s="16"/>
      <c r="AO1695" s="16"/>
      <c r="AP1695" s="16"/>
      <c r="AQ1695" s="16"/>
      <c r="AR1695" s="16"/>
      <c r="AS1695" s="16"/>
      <c r="AT1695" s="16"/>
      <c r="AU1695" s="16"/>
      <c r="AV1695" s="16"/>
      <c r="AW1695" s="16"/>
    </row>
    <row r="1696" spans="1:49" ht="15.75" customHeight="1" x14ac:dyDescent="0.25">
      <c r="A1696" s="96" t="s">
        <v>1999</v>
      </c>
      <c r="B1696" s="122">
        <v>30200000</v>
      </c>
      <c r="C1696" s="131" t="s">
        <v>1414</v>
      </c>
      <c r="D1696" s="131" t="s">
        <v>1486</v>
      </c>
      <c r="E1696" s="116" t="s">
        <v>1413</v>
      </c>
      <c r="F1696" s="105" t="s">
        <v>1310</v>
      </c>
      <c r="G1696" s="121">
        <v>1622</v>
      </c>
      <c r="H1696" s="103" t="s">
        <v>1412</v>
      </c>
      <c r="I1696" s="99" t="s">
        <v>8</v>
      </c>
      <c r="J1696" s="12"/>
      <c r="K1696" s="13"/>
      <c r="L1696" s="14"/>
      <c r="M1696" s="15"/>
      <c r="N1696" s="12"/>
      <c r="O1696" s="108">
        <f>SUM(L1696:L1697)</f>
        <v>0</v>
      </c>
      <c r="P1696" s="108">
        <f>SUM(M1696:M1697)</f>
        <v>0</v>
      </c>
      <c r="Q1696" s="108">
        <f>SUM(L1698:L1699)</f>
        <v>0</v>
      </c>
      <c r="R1696" s="108">
        <f>SUM(M1698:M1699)</f>
        <v>0</v>
      </c>
      <c r="S1696" s="108">
        <f>SUM(L1700:L1701)</f>
        <v>1622</v>
      </c>
      <c r="T1696" s="108">
        <f>SUM(M1700:M1701)</f>
        <v>1622</v>
      </c>
      <c r="U1696" s="108">
        <f>SUM(L1702:L1703)</f>
        <v>0</v>
      </c>
      <c r="V1696" s="108">
        <f>SUM(M1702:M1703)</f>
        <v>0</v>
      </c>
      <c r="W1696" s="108">
        <f t="shared" ref="W1696" si="107">O1696+Q1696+S1696+U1696</f>
        <v>1622</v>
      </c>
      <c r="X1696" s="108">
        <f t="shared" ref="X1696" si="108">P1696+R1696+T1696+V1696</f>
        <v>1622</v>
      </c>
      <c r="AM1696" s="16"/>
      <c r="AN1696" s="16"/>
      <c r="AO1696" s="16"/>
      <c r="AP1696" s="16"/>
      <c r="AQ1696" s="16"/>
      <c r="AR1696" s="16"/>
      <c r="AS1696" s="16"/>
      <c r="AT1696" s="16"/>
      <c r="AU1696" s="16"/>
      <c r="AV1696" s="16"/>
      <c r="AW1696" s="16"/>
    </row>
    <row r="1697" spans="1:49" ht="15.75" customHeight="1" x14ac:dyDescent="0.25">
      <c r="A1697" s="97"/>
      <c r="B1697" s="123"/>
      <c r="C1697" s="132"/>
      <c r="D1697" s="132"/>
      <c r="E1697" s="117"/>
      <c r="F1697" s="106"/>
      <c r="G1697" s="121"/>
      <c r="H1697" s="104"/>
      <c r="I1697" s="99"/>
      <c r="J1697" s="12"/>
      <c r="K1697" s="13"/>
      <c r="L1697" s="14"/>
      <c r="M1697" s="14"/>
      <c r="N1697" s="13"/>
      <c r="O1697" s="108"/>
      <c r="P1697" s="108"/>
      <c r="Q1697" s="108"/>
      <c r="R1697" s="108"/>
      <c r="S1697" s="108"/>
      <c r="T1697" s="108"/>
      <c r="U1697" s="108"/>
      <c r="V1697" s="108"/>
      <c r="W1697" s="108"/>
      <c r="X1697" s="108"/>
      <c r="AM1697" s="16"/>
      <c r="AN1697" s="16"/>
      <c r="AO1697" s="16"/>
      <c r="AP1697" s="16"/>
      <c r="AQ1697" s="16"/>
      <c r="AR1697" s="16"/>
      <c r="AS1697" s="16"/>
      <c r="AT1697" s="16"/>
      <c r="AU1697" s="16"/>
      <c r="AV1697" s="16"/>
      <c r="AW1697" s="16"/>
    </row>
    <row r="1698" spans="1:49" ht="15.75" customHeight="1" x14ac:dyDescent="0.25">
      <c r="A1698" s="97"/>
      <c r="B1698" s="123"/>
      <c r="C1698" s="132"/>
      <c r="D1698" s="132"/>
      <c r="E1698" s="117"/>
      <c r="F1698" s="106"/>
      <c r="G1698" s="121"/>
      <c r="H1698" s="104"/>
      <c r="I1698" s="99" t="s">
        <v>19</v>
      </c>
      <c r="J1698" s="12"/>
      <c r="K1698" s="13"/>
      <c r="L1698" s="14"/>
      <c r="M1698" s="14"/>
      <c r="N1698" s="12"/>
      <c r="O1698" s="108"/>
      <c r="P1698" s="108"/>
      <c r="Q1698" s="108"/>
      <c r="R1698" s="108"/>
      <c r="S1698" s="108"/>
      <c r="T1698" s="108"/>
      <c r="U1698" s="108"/>
      <c r="V1698" s="108"/>
      <c r="W1698" s="108"/>
      <c r="X1698" s="108"/>
      <c r="AM1698" s="16"/>
      <c r="AN1698" s="16"/>
      <c r="AO1698" s="16"/>
      <c r="AP1698" s="16"/>
      <c r="AQ1698" s="16"/>
      <c r="AR1698" s="16"/>
      <c r="AS1698" s="16"/>
      <c r="AT1698" s="16"/>
      <c r="AU1698" s="16"/>
      <c r="AV1698" s="16"/>
      <c r="AW1698" s="16"/>
    </row>
    <row r="1699" spans="1:49" ht="15.75" customHeight="1" x14ac:dyDescent="0.25">
      <c r="A1699" s="97"/>
      <c r="B1699" s="123"/>
      <c r="C1699" s="132"/>
      <c r="D1699" s="132"/>
      <c r="E1699" s="117"/>
      <c r="F1699" s="106"/>
      <c r="G1699" s="121"/>
      <c r="H1699" s="104"/>
      <c r="I1699" s="99"/>
      <c r="J1699" s="12"/>
      <c r="K1699" s="13"/>
      <c r="L1699" s="14"/>
      <c r="M1699" s="14"/>
      <c r="N1699" s="12"/>
      <c r="O1699" s="108"/>
      <c r="P1699" s="108"/>
      <c r="Q1699" s="108"/>
      <c r="R1699" s="108"/>
      <c r="S1699" s="108"/>
      <c r="T1699" s="108"/>
      <c r="U1699" s="108"/>
      <c r="V1699" s="108"/>
      <c r="W1699" s="108"/>
      <c r="X1699" s="108"/>
      <c r="AM1699" s="16"/>
      <c r="AN1699" s="16"/>
      <c r="AO1699" s="16"/>
      <c r="AP1699" s="16"/>
      <c r="AQ1699" s="16"/>
      <c r="AR1699" s="16"/>
      <c r="AS1699" s="16"/>
      <c r="AT1699" s="16"/>
      <c r="AU1699" s="16"/>
      <c r="AV1699" s="16"/>
      <c r="AW1699" s="16"/>
    </row>
    <row r="1700" spans="1:49" ht="15.75" customHeight="1" x14ac:dyDescent="0.25">
      <c r="A1700" s="97"/>
      <c r="B1700" s="123"/>
      <c r="C1700" s="132"/>
      <c r="D1700" s="132"/>
      <c r="E1700" s="117"/>
      <c r="F1700" s="106"/>
      <c r="G1700" s="121"/>
      <c r="H1700" s="104"/>
      <c r="I1700" s="99" t="s">
        <v>10</v>
      </c>
      <c r="J1700" s="12" t="s">
        <v>1415</v>
      </c>
      <c r="K1700" s="13" t="s">
        <v>1354</v>
      </c>
      <c r="L1700" s="14">
        <v>1622</v>
      </c>
      <c r="M1700" s="15">
        <v>1622</v>
      </c>
      <c r="N1700" s="12" t="s">
        <v>1416</v>
      </c>
      <c r="O1700" s="108"/>
      <c r="P1700" s="108"/>
      <c r="Q1700" s="108"/>
      <c r="R1700" s="108"/>
      <c r="S1700" s="108"/>
      <c r="T1700" s="108"/>
      <c r="U1700" s="108"/>
      <c r="V1700" s="108"/>
      <c r="W1700" s="108"/>
      <c r="X1700" s="108"/>
      <c r="AM1700" s="16"/>
      <c r="AN1700" s="16"/>
      <c r="AO1700" s="16"/>
      <c r="AP1700" s="16"/>
      <c r="AQ1700" s="16"/>
      <c r="AR1700" s="16"/>
      <c r="AS1700" s="16"/>
      <c r="AT1700" s="16"/>
      <c r="AU1700" s="16"/>
      <c r="AV1700" s="16"/>
      <c r="AW1700" s="16"/>
    </row>
    <row r="1701" spans="1:49" ht="15.75" customHeight="1" x14ac:dyDescent="0.25">
      <c r="A1701" s="97"/>
      <c r="B1701" s="123"/>
      <c r="C1701" s="132"/>
      <c r="D1701" s="132"/>
      <c r="E1701" s="117"/>
      <c r="F1701" s="106"/>
      <c r="G1701" s="121"/>
      <c r="H1701" s="104"/>
      <c r="I1701" s="99"/>
      <c r="J1701" s="12"/>
      <c r="K1701" s="13"/>
      <c r="L1701" s="14"/>
      <c r="M1701" s="14"/>
      <c r="N1701" s="12"/>
      <c r="O1701" s="108"/>
      <c r="P1701" s="108"/>
      <c r="Q1701" s="108"/>
      <c r="R1701" s="108"/>
      <c r="S1701" s="108"/>
      <c r="T1701" s="108"/>
      <c r="U1701" s="108"/>
      <c r="V1701" s="108"/>
      <c r="W1701" s="108"/>
      <c r="X1701" s="108"/>
      <c r="AM1701" s="16"/>
      <c r="AN1701" s="16"/>
      <c r="AO1701" s="16"/>
      <c r="AP1701" s="16"/>
      <c r="AQ1701" s="16"/>
      <c r="AR1701" s="16"/>
      <c r="AS1701" s="16"/>
      <c r="AT1701" s="16"/>
      <c r="AU1701" s="16"/>
      <c r="AV1701" s="16"/>
      <c r="AW1701" s="16"/>
    </row>
    <row r="1702" spans="1:49" ht="15.75" customHeight="1" x14ac:dyDescent="0.25">
      <c r="A1702" s="97"/>
      <c r="B1702" s="123"/>
      <c r="C1702" s="132"/>
      <c r="D1702" s="132"/>
      <c r="E1702" s="117"/>
      <c r="F1702" s="106"/>
      <c r="G1702" s="121"/>
      <c r="H1702" s="104"/>
      <c r="I1702" s="105"/>
      <c r="J1702" s="12"/>
      <c r="K1702" s="13"/>
      <c r="L1702" s="14"/>
      <c r="M1702" s="15"/>
      <c r="N1702" s="12"/>
      <c r="O1702" s="108"/>
      <c r="P1702" s="108"/>
      <c r="Q1702" s="108"/>
      <c r="R1702" s="108"/>
      <c r="S1702" s="108"/>
      <c r="T1702" s="108"/>
      <c r="U1702" s="108"/>
      <c r="V1702" s="108"/>
      <c r="W1702" s="108"/>
      <c r="X1702" s="108"/>
      <c r="AM1702" s="16"/>
      <c r="AN1702" s="16"/>
      <c r="AO1702" s="16"/>
      <c r="AP1702" s="16"/>
      <c r="AQ1702" s="16"/>
      <c r="AR1702" s="16"/>
      <c r="AS1702" s="16"/>
      <c r="AT1702" s="16"/>
      <c r="AU1702" s="16"/>
      <c r="AV1702" s="16"/>
      <c r="AW1702" s="16"/>
    </row>
    <row r="1703" spans="1:49" ht="15.75" customHeight="1" x14ac:dyDescent="0.25">
      <c r="A1703" s="97"/>
      <c r="B1703" s="124"/>
      <c r="C1703" s="132"/>
      <c r="D1703" s="132"/>
      <c r="E1703" s="117"/>
      <c r="F1703" s="106"/>
      <c r="G1703" s="121">
        <v>1140</v>
      </c>
      <c r="H1703" s="104"/>
      <c r="I1703" s="107"/>
      <c r="J1703" s="12"/>
      <c r="K1703" s="12"/>
      <c r="L1703" s="15"/>
      <c r="M1703" s="15"/>
      <c r="N1703" s="12"/>
      <c r="O1703" s="108"/>
      <c r="P1703" s="108"/>
      <c r="Q1703" s="108"/>
      <c r="R1703" s="108"/>
      <c r="S1703" s="108"/>
      <c r="T1703" s="108"/>
      <c r="U1703" s="108"/>
      <c r="V1703" s="108"/>
      <c r="W1703" s="108"/>
      <c r="X1703" s="108"/>
      <c r="AM1703" s="16"/>
      <c r="AN1703" s="16"/>
      <c r="AO1703" s="16"/>
      <c r="AP1703" s="16"/>
      <c r="AQ1703" s="16"/>
      <c r="AR1703" s="16"/>
      <c r="AS1703" s="16"/>
      <c r="AT1703" s="16"/>
      <c r="AU1703" s="16"/>
      <c r="AV1703" s="16"/>
      <c r="AW1703" s="16"/>
    </row>
    <row r="1704" spans="1:49" ht="16.5" customHeight="1" x14ac:dyDescent="0.25">
      <c r="A1704" s="97"/>
      <c r="B1704" s="122">
        <v>30200000</v>
      </c>
      <c r="C1704" s="132"/>
      <c r="D1704" s="132"/>
      <c r="E1704" s="117"/>
      <c r="F1704" s="106"/>
      <c r="G1704" s="121"/>
      <c r="H1704" s="104"/>
      <c r="I1704" s="99" t="s">
        <v>8</v>
      </c>
      <c r="J1704" s="12"/>
      <c r="K1704" s="13"/>
      <c r="L1704" s="14"/>
      <c r="M1704" s="15"/>
      <c r="N1704" s="12"/>
      <c r="O1704" s="108">
        <f>SUM(L1704:L1705)</f>
        <v>0</v>
      </c>
      <c r="P1704" s="108">
        <f>SUM(M1704:M1705)</f>
        <v>0</v>
      </c>
      <c r="Q1704" s="108">
        <f>SUM(L1706:L1707)</f>
        <v>0</v>
      </c>
      <c r="R1704" s="108">
        <f>SUM(M1706:M1707)</f>
        <v>0</v>
      </c>
      <c r="S1704" s="108">
        <f>SUM(L1708:L1709)</f>
        <v>1140</v>
      </c>
      <c r="T1704" s="108">
        <f>SUM(M1708:M1709)</f>
        <v>1140</v>
      </c>
      <c r="U1704" s="108">
        <f>SUM(L1710:L1711)</f>
        <v>0</v>
      </c>
      <c r="V1704" s="108">
        <f>SUM(M1710:M1711)</f>
        <v>0</v>
      </c>
      <c r="W1704" s="108">
        <f t="shared" ref="W1704" si="109">O1704+Q1704+S1704+U1704</f>
        <v>1140</v>
      </c>
      <c r="X1704" s="108">
        <f t="shared" ref="X1704" si="110">P1704+R1704+T1704+V1704</f>
        <v>1140</v>
      </c>
      <c r="AM1704" s="16"/>
      <c r="AN1704" s="16"/>
      <c r="AO1704" s="16"/>
      <c r="AP1704" s="16"/>
      <c r="AQ1704" s="16"/>
      <c r="AR1704" s="16"/>
      <c r="AS1704" s="16"/>
      <c r="AT1704" s="16"/>
      <c r="AU1704" s="16"/>
      <c r="AV1704" s="16"/>
      <c r="AW1704" s="16"/>
    </row>
    <row r="1705" spans="1:49" ht="16.5" customHeight="1" x14ac:dyDescent="0.25">
      <c r="A1705" s="97"/>
      <c r="B1705" s="123"/>
      <c r="C1705" s="132"/>
      <c r="D1705" s="132"/>
      <c r="E1705" s="117"/>
      <c r="F1705" s="106"/>
      <c r="G1705" s="121"/>
      <c r="H1705" s="104"/>
      <c r="I1705" s="99"/>
      <c r="J1705" s="12"/>
      <c r="K1705" s="13"/>
      <c r="L1705" s="14"/>
      <c r="M1705" s="14"/>
      <c r="N1705" s="13"/>
      <c r="O1705" s="108"/>
      <c r="P1705" s="108"/>
      <c r="Q1705" s="108"/>
      <c r="R1705" s="108"/>
      <c r="S1705" s="108"/>
      <c r="T1705" s="108"/>
      <c r="U1705" s="108"/>
      <c r="V1705" s="108"/>
      <c r="W1705" s="108"/>
      <c r="X1705" s="108"/>
      <c r="AM1705" s="16"/>
      <c r="AN1705" s="16"/>
      <c r="AO1705" s="16"/>
      <c r="AP1705" s="16"/>
      <c r="AQ1705" s="16"/>
      <c r="AR1705" s="16"/>
      <c r="AS1705" s="16"/>
      <c r="AT1705" s="16"/>
      <c r="AU1705" s="16"/>
      <c r="AV1705" s="16"/>
      <c r="AW1705" s="16"/>
    </row>
    <row r="1706" spans="1:49" ht="16.5" customHeight="1" x14ac:dyDescent="0.25">
      <c r="A1706" s="97"/>
      <c r="B1706" s="123"/>
      <c r="C1706" s="132"/>
      <c r="D1706" s="132"/>
      <c r="E1706" s="117"/>
      <c r="F1706" s="106"/>
      <c r="G1706" s="121"/>
      <c r="H1706" s="104"/>
      <c r="I1706" s="99" t="s">
        <v>19</v>
      </c>
      <c r="J1706" s="12"/>
      <c r="K1706" s="13"/>
      <c r="L1706" s="14"/>
      <c r="M1706" s="14"/>
      <c r="N1706" s="12"/>
      <c r="O1706" s="108"/>
      <c r="P1706" s="108"/>
      <c r="Q1706" s="108"/>
      <c r="R1706" s="108"/>
      <c r="S1706" s="108"/>
      <c r="T1706" s="108"/>
      <c r="U1706" s="108"/>
      <c r="V1706" s="108"/>
      <c r="W1706" s="108"/>
      <c r="X1706" s="108"/>
      <c r="AM1706" s="16"/>
      <c r="AN1706" s="16"/>
      <c r="AO1706" s="16"/>
      <c r="AP1706" s="16"/>
      <c r="AQ1706" s="16"/>
      <c r="AR1706" s="16"/>
      <c r="AS1706" s="16"/>
      <c r="AT1706" s="16"/>
      <c r="AU1706" s="16"/>
      <c r="AV1706" s="16"/>
      <c r="AW1706" s="16"/>
    </row>
    <row r="1707" spans="1:49" ht="16.5" customHeight="1" x14ac:dyDescent="0.25">
      <c r="A1707" s="97"/>
      <c r="B1707" s="123"/>
      <c r="C1707" s="132"/>
      <c r="D1707" s="132"/>
      <c r="E1707" s="117"/>
      <c r="F1707" s="106"/>
      <c r="G1707" s="121"/>
      <c r="H1707" s="104"/>
      <c r="I1707" s="99"/>
      <c r="J1707" s="12"/>
      <c r="K1707" s="13"/>
      <c r="L1707" s="14"/>
      <c r="M1707" s="14"/>
      <c r="N1707" s="12"/>
      <c r="O1707" s="108"/>
      <c r="P1707" s="108"/>
      <c r="Q1707" s="108"/>
      <c r="R1707" s="108"/>
      <c r="S1707" s="108"/>
      <c r="T1707" s="108"/>
      <c r="U1707" s="108"/>
      <c r="V1707" s="108"/>
      <c r="W1707" s="108"/>
      <c r="X1707" s="108"/>
      <c r="AM1707" s="16"/>
      <c r="AN1707" s="16"/>
      <c r="AO1707" s="16"/>
      <c r="AP1707" s="16"/>
      <c r="AQ1707" s="16"/>
      <c r="AR1707" s="16"/>
      <c r="AS1707" s="16"/>
      <c r="AT1707" s="16"/>
      <c r="AU1707" s="16"/>
      <c r="AV1707" s="16"/>
      <c r="AW1707" s="16"/>
    </row>
    <row r="1708" spans="1:49" ht="16.5" customHeight="1" x14ac:dyDescent="0.25">
      <c r="A1708" s="97"/>
      <c r="B1708" s="123"/>
      <c r="C1708" s="132"/>
      <c r="D1708" s="132"/>
      <c r="E1708" s="117"/>
      <c r="F1708" s="106"/>
      <c r="G1708" s="121"/>
      <c r="H1708" s="104"/>
      <c r="I1708" s="99" t="s">
        <v>10</v>
      </c>
      <c r="J1708" s="12" t="s">
        <v>1415</v>
      </c>
      <c r="K1708" s="13" t="s">
        <v>1354</v>
      </c>
      <c r="L1708" s="14">
        <v>1140</v>
      </c>
      <c r="M1708" s="15">
        <v>1140</v>
      </c>
      <c r="N1708" s="12" t="s">
        <v>1417</v>
      </c>
      <c r="O1708" s="108"/>
      <c r="P1708" s="108"/>
      <c r="Q1708" s="108"/>
      <c r="R1708" s="108"/>
      <c r="S1708" s="108"/>
      <c r="T1708" s="108"/>
      <c r="U1708" s="108"/>
      <c r="V1708" s="108"/>
      <c r="W1708" s="108"/>
      <c r="X1708" s="108"/>
      <c r="AM1708" s="16"/>
      <c r="AN1708" s="16"/>
      <c r="AO1708" s="16"/>
      <c r="AP1708" s="16"/>
      <c r="AQ1708" s="16"/>
      <c r="AR1708" s="16"/>
      <c r="AS1708" s="16"/>
      <c r="AT1708" s="16"/>
      <c r="AU1708" s="16"/>
      <c r="AV1708" s="16"/>
      <c r="AW1708" s="16"/>
    </row>
    <row r="1709" spans="1:49" ht="16.5" customHeight="1" x14ac:dyDescent="0.25">
      <c r="A1709" s="97"/>
      <c r="B1709" s="123"/>
      <c r="C1709" s="132"/>
      <c r="D1709" s="132"/>
      <c r="E1709" s="117"/>
      <c r="F1709" s="106"/>
      <c r="G1709" s="121"/>
      <c r="H1709" s="104"/>
      <c r="I1709" s="99"/>
      <c r="J1709" s="12"/>
      <c r="K1709" s="13"/>
      <c r="L1709" s="14"/>
      <c r="M1709" s="14"/>
      <c r="N1709" s="12"/>
      <c r="O1709" s="108"/>
      <c r="P1709" s="108"/>
      <c r="Q1709" s="108"/>
      <c r="R1709" s="108"/>
      <c r="S1709" s="108"/>
      <c r="T1709" s="108"/>
      <c r="U1709" s="108"/>
      <c r="V1709" s="108"/>
      <c r="W1709" s="108"/>
      <c r="X1709" s="108"/>
      <c r="AM1709" s="16"/>
      <c r="AN1709" s="16"/>
      <c r="AO1709" s="16"/>
      <c r="AP1709" s="16"/>
      <c r="AQ1709" s="16"/>
      <c r="AR1709" s="16"/>
      <c r="AS1709" s="16"/>
      <c r="AT1709" s="16"/>
      <c r="AU1709" s="16"/>
      <c r="AV1709" s="16"/>
      <c r="AW1709" s="16"/>
    </row>
    <row r="1710" spans="1:49" ht="16.5" customHeight="1" x14ac:dyDescent="0.25">
      <c r="A1710" s="97"/>
      <c r="B1710" s="123"/>
      <c r="C1710" s="132"/>
      <c r="D1710" s="132"/>
      <c r="E1710" s="117"/>
      <c r="F1710" s="106"/>
      <c r="G1710" s="121"/>
      <c r="H1710" s="104"/>
      <c r="I1710" s="105" t="s">
        <v>398</v>
      </c>
      <c r="J1710" s="12"/>
      <c r="K1710" s="13"/>
      <c r="L1710" s="14"/>
      <c r="M1710" s="15"/>
      <c r="N1710" s="12"/>
      <c r="O1710" s="108"/>
      <c r="P1710" s="108"/>
      <c r="Q1710" s="108"/>
      <c r="R1710" s="108"/>
      <c r="S1710" s="108"/>
      <c r="T1710" s="108"/>
      <c r="U1710" s="108"/>
      <c r="V1710" s="108"/>
      <c r="W1710" s="108"/>
      <c r="X1710" s="108"/>
      <c r="AM1710" s="16"/>
      <c r="AN1710" s="16"/>
      <c r="AO1710" s="16"/>
      <c r="AP1710" s="16"/>
      <c r="AQ1710" s="16"/>
      <c r="AR1710" s="16"/>
      <c r="AS1710" s="16"/>
      <c r="AT1710" s="16"/>
      <c r="AU1710" s="16"/>
      <c r="AV1710" s="16"/>
      <c r="AW1710" s="16"/>
    </row>
    <row r="1711" spans="1:49" ht="16.5" customHeight="1" x14ac:dyDescent="0.25">
      <c r="A1711" s="97"/>
      <c r="B1711" s="124"/>
      <c r="C1711" s="132"/>
      <c r="D1711" s="132"/>
      <c r="E1711" s="117"/>
      <c r="F1711" s="106"/>
      <c r="G1711" s="121"/>
      <c r="H1711" s="104"/>
      <c r="I1711" s="107"/>
      <c r="J1711" s="12"/>
      <c r="K1711" s="12"/>
      <c r="L1711" s="15"/>
      <c r="M1711" s="15"/>
      <c r="N1711" s="12"/>
      <c r="O1711" s="108"/>
      <c r="P1711" s="108"/>
      <c r="Q1711" s="108"/>
      <c r="R1711" s="108"/>
      <c r="S1711" s="108"/>
      <c r="T1711" s="108"/>
      <c r="U1711" s="108"/>
      <c r="V1711" s="108"/>
      <c r="W1711" s="108"/>
      <c r="X1711" s="108"/>
      <c r="AM1711" s="16"/>
      <c r="AN1711" s="16"/>
      <c r="AO1711" s="16"/>
      <c r="AP1711" s="16"/>
      <c r="AQ1711" s="16"/>
      <c r="AR1711" s="16"/>
      <c r="AS1711" s="16"/>
      <c r="AT1711" s="16"/>
      <c r="AU1711" s="16"/>
      <c r="AV1711" s="16"/>
      <c r="AW1711" s="16"/>
    </row>
    <row r="1712" spans="1:49" ht="15.75" customHeight="1" x14ac:dyDescent="0.25">
      <c r="A1712" s="97"/>
      <c r="B1712" s="122">
        <v>30200000</v>
      </c>
      <c r="C1712" s="132"/>
      <c r="D1712" s="132"/>
      <c r="E1712" s="117"/>
      <c r="F1712" s="106"/>
      <c r="G1712" s="121">
        <v>2228</v>
      </c>
      <c r="H1712" s="104"/>
      <c r="I1712" s="99" t="s">
        <v>8</v>
      </c>
      <c r="J1712" s="12"/>
      <c r="K1712" s="13"/>
      <c r="L1712" s="14"/>
      <c r="M1712" s="15"/>
      <c r="N1712" s="12"/>
      <c r="O1712" s="108">
        <f>SUM(L1712:L1713)</f>
        <v>0</v>
      </c>
      <c r="P1712" s="108">
        <f>SUM(M1712:M1713)</f>
        <v>0</v>
      </c>
      <c r="Q1712" s="108">
        <f>SUM(L1714:L1715)</f>
        <v>0</v>
      </c>
      <c r="R1712" s="108">
        <f>SUM(M1714:M1715)</f>
        <v>0</v>
      </c>
      <c r="S1712" s="108">
        <f>SUM(L1716:L1717)</f>
        <v>2228</v>
      </c>
      <c r="T1712" s="108">
        <f>SUM(M1716:M1717)</f>
        <v>2228</v>
      </c>
      <c r="U1712" s="108">
        <f>SUM(L1718:L1719)</f>
        <v>0</v>
      </c>
      <c r="V1712" s="108">
        <f>SUM(M1718:M1719)</f>
        <v>0</v>
      </c>
      <c r="W1712" s="108">
        <f t="shared" ref="W1712" si="111">O1712+Q1712+S1712+U1712</f>
        <v>2228</v>
      </c>
      <c r="X1712" s="108">
        <f t="shared" ref="X1712" si="112">P1712+R1712+T1712+V1712</f>
        <v>2228</v>
      </c>
      <c r="AM1712" s="16"/>
      <c r="AN1712" s="16"/>
      <c r="AO1712" s="16"/>
      <c r="AP1712" s="16"/>
      <c r="AQ1712" s="16"/>
      <c r="AR1712" s="16"/>
      <c r="AS1712" s="16"/>
      <c r="AT1712" s="16"/>
      <c r="AU1712" s="16"/>
      <c r="AV1712" s="16"/>
      <c r="AW1712" s="16"/>
    </row>
    <row r="1713" spans="1:49" ht="15.75" customHeight="1" x14ac:dyDescent="0.25">
      <c r="A1713" s="97"/>
      <c r="B1713" s="123"/>
      <c r="C1713" s="132"/>
      <c r="D1713" s="132"/>
      <c r="E1713" s="117"/>
      <c r="F1713" s="106"/>
      <c r="G1713" s="121"/>
      <c r="H1713" s="104"/>
      <c r="I1713" s="99"/>
      <c r="J1713" s="12"/>
      <c r="K1713" s="13"/>
      <c r="L1713" s="14"/>
      <c r="M1713" s="14"/>
      <c r="N1713" s="13"/>
      <c r="O1713" s="108"/>
      <c r="P1713" s="108"/>
      <c r="Q1713" s="108"/>
      <c r="R1713" s="108"/>
      <c r="S1713" s="108"/>
      <c r="T1713" s="108"/>
      <c r="U1713" s="108"/>
      <c r="V1713" s="108"/>
      <c r="W1713" s="108"/>
      <c r="X1713" s="108"/>
      <c r="AM1713" s="16"/>
      <c r="AN1713" s="16"/>
      <c r="AO1713" s="16"/>
      <c r="AP1713" s="16"/>
      <c r="AQ1713" s="16"/>
      <c r="AR1713" s="16"/>
      <c r="AS1713" s="16"/>
      <c r="AT1713" s="16"/>
      <c r="AU1713" s="16"/>
      <c r="AV1713" s="16"/>
      <c r="AW1713" s="16"/>
    </row>
    <row r="1714" spans="1:49" ht="15.75" customHeight="1" x14ac:dyDescent="0.25">
      <c r="A1714" s="97"/>
      <c r="B1714" s="123"/>
      <c r="C1714" s="132"/>
      <c r="D1714" s="132"/>
      <c r="E1714" s="117"/>
      <c r="F1714" s="106"/>
      <c r="G1714" s="121"/>
      <c r="H1714" s="104"/>
      <c r="I1714" s="99" t="s">
        <v>19</v>
      </c>
      <c r="J1714" s="12"/>
      <c r="K1714" s="13"/>
      <c r="L1714" s="14"/>
      <c r="M1714" s="14"/>
      <c r="N1714" s="12"/>
      <c r="O1714" s="108"/>
      <c r="P1714" s="108"/>
      <c r="Q1714" s="108"/>
      <c r="R1714" s="108"/>
      <c r="S1714" s="108"/>
      <c r="T1714" s="108"/>
      <c r="U1714" s="108"/>
      <c r="V1714" s="108"/>
      <c r="W1714" s="108"/>
      <c r="X1714" s="108"/>
      <c r="AM1714" s="16"/>
      <c r="AN1714" s="16"/>
      <c r="AO1714" s="16"/>
      <c r="AP1714" s="16"/>
      <c r="AQ1714" s="16"/>
      <c r="AR1714" s="16"/>
      <c r="AS1714" s="16"/>
      <c r="AT1714" s="16"/>
      <c r="AU1714" s="16"/>
      <c r="AV1714" s="16"/>
      <c r="AW1714" s="16"/>
    </row>
    <row r="1715" spans="1:49" ht="15.75" customHeight="1" x14ac:dyDescent="0.25">
      <c r="A1715" s="97"/>
      <c r="B1715" s="123"/>
      <c r="C1715" s="132"/>
      <c r="D1715" s="132"/>
      <c r="E1715" s="117"/>
      <c r="F1715" s="106"/>
      <c r="G1715" s="121"/>
      <c r="H1715" s="104"/>
      <c r="I1715" s="99"/>
      <c r="J1715" s="12"/>
      <c r="K1715" s="13"/>
      <c r="L1715" s="14"/>
      <c r="M1715" s="14"/>
      <c r="N1715" s="12"/>
      <c r="O1715" s="108"/>
      <c r="P1715" s="108"/>
      <c r="Q1715" s="108"/>
      <c r="R1715" s="108"/>
      <c r="S1715" s="108"/>
      <c r="T1715" s="108"/>
      <c r="U1715" s="108"/>
      <c r="V1715" s="108"/>
      <c r="W1715" s="108"/>
      <c r="X1715" s="108"/>
      <c r="AM1715" s="16"/>
      <c r="AN1715" s="16"/>
      <c r="AO1715" s="16"/>
      <c r="AP1715" s="16"/>
      <c r="AQ1715" s="16"/>
      <c r="AR1715" s="16"/>
      <c r="AS1715" s="16"/>
      <c r="AT1715" s="16"/>
      <c r="AU1715" s="16"/>
      <c r="AV1715" s="16"/>
      <c r="AW1715" s="16"/>
    </row>
    <row r="1716" spans="1:49" ht="15.75" customHeight="1" x14ac:dyDescent="0.25">
      <c r="A1716" s="97"/>
      <c r="B1716" s="123"/>
      <c r="C1716" s="132"/>
      <c r="D1716" s="132"/>
      <c r="E1716" s="117"/>
      <c r="F1716" s="106"/>
      <c r="G1716" s="121"/>
      <c r="H1716" s="104"/>
      <c r="I1716" s="99" t="s">
        <v>10</v>
      </c>
      <c r="J1716" s="12" t="s">
        <v>1415</v>
      </c>
      <c r="K1716" s="13" t="s">
        <v>1354</v>
      </c>
      <c r="L1716" s="14">
        <v>2228</v>
      </c>
      <c r="M1716" s="15">
        <v>2228</v>
      </c>
      <c r="N1716" s="12" t="s">
        <v>1417</v>
      </c>
      <c r="O1716" s="108"/>
      <c r="P1716" s="108"/>
      <c r="Q1716" s="108"/>
      <c r="R1716" s="108"/>
      <c r="S1716" s="108"/>
      <c r="T1716" s="108"/>
      <c r="U1716" s="108"/>
      <c r="V1716" s="108"/>
      <c r="W1716" s="108"/>
      <c r="X1716" s="108"/>
      <c r="AM1716" s="16"/>
      <c r="AN1716" s="16"/>
      <c r="AO1716" s="16"/>
      <c r="AP1716" s="16"/>
      <c r="AQ1716" s="16"/>
      <c r="AR1716" s="16"/>
      <c r="AS1716" s="16"/>
      <c r="AT1716" s="16"/>
      <c r="AU1716" s="16"/>
      <c r="AV1716" s="16"/>
      <c r="AW1716" s="16"/>
    </row>
    <row r="1717" spans="1:49" ht="15.75" customHeight="1" x14ac:dyDescent="0.25">
      <c r="A1717" s="97"/>
      <c r="B1717" s="123"/>
      <c r="C1717" s="132"/>
      <c r="D1717" s="132"/>
      <c r="E1717" s="117"/>
      <c r="F1717" s="106"/>
      <c r="G1717" s="121"/>
      <c r="H1717" s="104"/>
      <c r="I1717" s="99"/>
      <c r="J1717" s="12"/>
      <c r="K1717" s="13"/>
      <c r="L1717" s="14"/>
      <c r="M1717" s="14"/>
      <c r="N1717" s="12"/>
      <c r="O1717" s="108"/>
      <c r="P1717" s="108"/>
      <c r="Q1717" s="108"/>
      <c r="R1717" s="108"/>
      <c r="S1717" s="108"/>
      <c r="T1717" s="108"/>
      <c r="U1717" s="108"/>
      <c r="V1717" s="108"/>
      <c r="W1717" s="108"/>
      <c r="X1717" s="108"/>
      <c r="AM1717" s="16"/>
      <c r="AN1717" s="16"/>
      <c r="AO1717" s="16"/>
      <c r="AP1717" s="16"/>
      <c r="AQ1717" s="16"/>
      <c r="AR1717" s="16"/>
      <c r="AS1717" s="16"/>
      <c r="AT1717" s="16"/>
      <c r="AU1717" s="16"/>
      <c r="AV1717" s="16"/>
      <c r="AW1717" s="16"/>
    </row>
    <row r="1718" spans="1:49" ht="15.75" customHeight="1" x14ac:dyDescent="0.25">
      <c r="A1718" s="97"/>
      <c r="B1718" s="123"/>
      <c r="C1718" s="132"/>
      <c r="D1718" s="132"/>
      <c r="E1718" s="117"/>
      <c r="F1718" s="106"/>
      <c r="G1718" s="121"/>
      <c r="H1718" s="104"/>
      <c r="I1718" s="105" t="s">
        <v>398</v>
      </c>
      <c r="J1718" s="12"/>
      <c r="K1718" s="13"/>
      <c r="L1718" s="14"/>
      <c r="M1718" s="15"/>
      <c r="N1718" s="12"/>
      <c r="O1718" s="108"/>
      <c r="P1718" s="108"/>
      <c r="Q1718" s="108"/>
      <c r="R1718" s="108"/>
      <c r="S1718" s="108"/>
      <c r="T1718" s="108"/>
      <c r="U1718" s="108"/>
      <c r="V1718" s="108"/>
      <c r="W1718" s="108"/>
      <c r="X1718" s="108"/>
      <c r="AM1718" s="16"/>
      <c r="AN1718" s="16"/>
      <c r="AO1718" s="16"/>
      <c r="AP1718" s="16"/>
      <c r="AQ1718" s="16"/>
      <c r="AR1718" s="16"/>
      <c r="AS1718" s="16"/>
      <c r="AT1718" s="16"/>
      <c r="AU1718" s="16"/>
      <c r="AV1718" s="16"/>
      <c r="AW1718" s="16"/>
    </row>
    <row r="1719" spans="1:49" ht="15.75" customHeight="1" x14ac:dyDescent="0.25">
      <c r="A1719" s="98"/>
      <c r="B1719" s="124"/>
      <c r="C1719" s="133"/>
      <c r="D1719" s="133"/>
      <c r="E1719" s="118"/>
      <c r="F1719" s="106"/>
      <c r="G1719" s="121"/>
      <c r="H1719" s="104"/>
      <c r="I1719" s="107"/>
      <c r="J1719" s="12"/>
      <c r="K1719" s="12"/>
      <c r="L1719" s="15"/>
      <c r="M1719" s="15"/>
      <c r="N1719" s="12"/>
      <c r="O1719" s="108"/>
      <c r="P1719" s="108"/>
      <c r="Q1719" s="108"/>
      <c r="R1719" s="108"/>
      <c r="S1719" s="108"/>
      <c r="T1719" s="108"/>
      <c r="U1719" s="108"/>
      <c r="V1719" s="108"/>
      <c r="W1719" s="108"/>
      <c r="X1719" s="108"/>
      <c r="AM1719" s="16"/>
      <c r="AN1719" s="16"/>
      <c r="AO1719" s="16"/>
      <c r="AP1719" s="16"/>
      <c r="AQ1719" s="16"/>
      <c r="AR1719" s="16"/>
      <c r="AS1719" s="16"/>
      <c r="AT1719" s="16"/>
      <c r="AU1719" s="16"/>
      <c r="AV1719" s="16"/>
      <c r="AW1719" s="16"/>
    </row>
    <row r="1720" spans="1:49" ht="15.75" customHeight="1" x14ac:dyDescent="0.25">
      <c r="A1720" s="135" t="s">
        <v>1999</v>
      </c>
      <c r="B1720" s="134">
        <v>79800000</v>
      </c>
      <c r="C1720" s="129" t="s">
        <v>1959</v>
      </c>
      <c r="D1720" s="113" t="s">
        <v>1960</v>
      </c>
      <c r="E1720" s="116" t="s">
        <v>1336</v>
      </c>
      <c r="F1720" s="105" t="s">
        <v>1311</v>
      </c>
      <c r="G1720" s="100">
        <v>9700</v>
      </c>
      <c r="H1720" s="103" t="s">
        <v>1323</v>
      </c>
      <c r="I1720" s="99" t="s">
        <v>8</v>
      </c>
      <c r="J1720" s="12"/>
      <c r="K1720" s="13"/>
      <c r="L1720" s="14"/>
      <c r="M1720" s="15"/>
      <c r="N1720" s="12"/>
      <c r="O1720" s="108">
        <f>SUM(L1720:L1721)</f>
        <v>0</v>
      </c>
      <c r="P1720" s="108">
        <f>SUM(M1720:M1721)</f>
        <v>0</v>
      </c>
      <c r="Q1720" s="108">
        <f>SUM(L1722:L1723)</f>
        <v>0</v>
      </c>
      <c r="R1720" s="108">
        <f>SUM(M1722:M1723)</f>
        <v>0</v>
      </c>
      <c r="S1720" s="108">
        <f>SUM(L1724:L1727)</f>
        <v>3771</v>
      </c>
      <c r="T1720" s="108">
        <f>SUM(M1724:M1727)</f>
        <v>3771</v>
      </c>
      <c r="U1720" s="108">
        <f>SUM(L1728:L1730)</f>
        <v>5929</v>
      </c>
      <c r="V1720" s="108">
        <f>SUM(M1728:M1730)</f>
        <v>5929</v>
      </c>
      <c r="W1720" s="108">
        <f t="shared" ref="W1720" si="113">O1720+Q1720+S1720+U1720</f>
        <v>9700</v>
      </c>
      <c r="X1720" s="108">
        <f t="shared" ref="X1720" si="114">P1720+R1720+T1720+V1720</f>
        <v>9700</v>
      </c>
      <c r="AM1720" s="16"/>
      <c r="AN1720" s="16"/>
      <c r="AO1720" s="16"/>
      <c r="AP1720" s="16"/>
      <c r="AQ1720" s="16"/>
      <c r="AR1720" s="16"/>
      <c r="AS1720" s="16"/>
      <c r="AT1720" s="16"/>
      <c r="AU1720" s="16"/>
      <c r="AV1720" s="16"/>
      <c r="AW1720" s="16"/>
    </row>
    <row r="1721" spans="1:49" ht="15.75" customHeight="1" x14ac:dyDescent="0.25">
      <c r="A1721" s="135"/>
      <c r="B1721" s="134"/>
      <c r="C1721" s="129"/>
      <c r="D1721" s="114"/>
      <c r="E1721" s="117"/>
      <c r="F1721" s="106"/>
      <c r="G1721" s="101"/>
      <c r="H1721" s="104"/>
      <c r="I1721" s="99"/>
      <c r="J1721" s="12"/>
      <c r="K1721" s="13"/>
      <c r="L1721" s="14"/>
      <c r="M1721" s="14"/>
      <c r="N1721" s="13"/>
      <c r="O1721" s="108"/>
      <c r="P1721" s="108"/>
      <c r="Q1721" s="108"/>
      <c r="R1721" s="108"/>
      <c r="S1721" s="108"/>
      <c r="T1721" s="108"/>
      <c r="U1721" s="108"/>
      <c r="V1721" s="108"/>
      <c r="W1721" s="108"/>
      <c r="X1721" s="108"/>
      <c r="AM1721" s="16"/>
      <c r="AN1721" s="16"/>
      <c r="AO1721" s="16"/>
      <c r="AP1721" s="16"/>
      <c r="AQ1721" s="16"/>
      <c r="AR1721" s="16"/>
      <c r="AS1721" s="16"/>
      <c r="AT1721" s="16"/>
      <c r="AU1721" s="16"/>
      <c r="AV1721" s="16"/>
      <c r="AW1721" s="16"/>
    </row>
    <row r="1722" spans="1:49" ht="15.75" customHeight="1" x14ac:dyDescent="0.25">
      <c r="A1722" s="135"/>
      <c r="B1722" s="134"/>
      <c r="C1722" s="129"/>
      <c r="D1722" s="114"/>
      <c r="E1722" s="117"/>
      <c r="F1722" s="106"/>
      <c r="G1722" s="101"/>
      <c r="H1722" s="104"/>
      <c r="I1722" s="99" t="s">
        <v>19</v>
      </c>
      <c r="J1722" s="12"/>
      <c r="K1722" s="13"/>
      <c r="L1722" s="14"/>
      <c r="M1722" s="14"/>
      <c r="N1722" s="12"/>
      <c r="O1722" s="108"/>
      <c r="P1722" s="108"/>
      <c r="Q1722" s="108"/>
      <c r="R1722" s="108"/>
      <c r="S1722" s="108"/>
      <c r="T1722" s="108"/>
      <c r="U1722" s="108"/>
      <c r="V1722" s="108"/>
      <c r="W1722" s="108"/>
      <c r="X1722" s="108"/>
      <c r="AM1722" s="16"/>
      <c r="AN1722" s="16"/>
      <c r="AO1722" s="16"/>
      <c r="AP1722" s="16"/>
      <c r="AQ1722" s="16"/>
      <c r="AR1722" s="16"/>
      <c r="AS1722" s="16"/>
      <c r="AT1722" s="16"/>
      <c r="AU1722" s="16"/>
      <c r="AV1722" s="16"/>
      <c r="AW1722" s="16"/>
    </row>
    <row r="1723" spans="1:49" ht="15.75" customHeight="1" x14ac:dyDescent="0.25">
      <c r="A1723" s="135"/>
      <c r="B1723" s="134"/>
      <c r="C1723" s="129"/>
      <c r="D1723" s="114"/>
      <c r="E1723" s="117"/>
      <c r="F1723" s="106"/>
      <c r="G1723" s="101"/>
      <c r="H1723" s="104"/>
      <c r="I1723" s="99"/>
      <c r="J1723" s="12"/>
      <c r="K1723" s="13"/>
      <c r="L1723" s="14"/>
      <c r="M1723" s="14"/>
      <c r="N1723" s="12"/>
      <c r="O1723" s="108"/>
      <c r="P1723" s="108"/>
      <c r="Q1723" s="108"/>
      <c r="R1723" s="108"/>
      <c r="S1723" s="108"/>
      <c r="T1723" s="108"/>
      <c r="U1723" s="108"/>
      <c r="V1723" s="108"/>
      <c r="W1723" s="108"/>
      <c r="X1723" s="108"/>
      <c r="AM1723" s="16"/>
      <c r="AN1723" s="16"/>
      <c r="AO1723" s="16"/>
      <c r="AP1723" s="16"/>
      <c r="AQ1723" s="16"/>
      <c r="AR1723" s="16"/>
      <c r="AS1723" s="16"/>
      <c r="AT1723" s="16"/>
      <c r="AU1723" s="16"/>
      <c r="AV1723" s="16"/>
      <c r="AW1723" s="16"/>
    </row>
    <row r="1724" spans="1:49" ht="15.75" customHeight="1" x14ac:dyDescent="0.25">
      <c r="A1724" s="135"/>
      <c r="B1724" s="134"/>
      <c r="C1724" s="129"/>
      <c r="D1724" s="114"/>
      <c r="E1724" s="117"/>
      <c r="F1724" s="106"/>
      <c r="G1724" s="101"/>
      <c r="H1724" s="104"/>
      <c r="I1724" s="99" t="s">
        <v>10</v>
      </c>
      <c r="J1724" s="18" t="s">
        <v>1333</v>
      </c>
      <c r="K1724" s="18" t="s">
        <v>1299</v>
      </c>
      <c r="L1724" s="15">
        <v>725</v>
      </c>
      <c r="M1724" s="15">
        <v>725</v>
      </c>
      <c r="N1724" s="12" t="s">
        <v>1360</v>
      </c>
      <c r="O1724" s="108"/>
      <c r="P1724" s="108"/>
      <c r="Q1724" s="108"/>
      <c r="R1724" s="108"/>
      <c r="S1724" s="108"/>
      <c r="T1724" s="108"/>
      <c r="U1724" s="108"/>
      <c r="V1724" s="108"/>
      <c r="W1724" s="108"/>
      <c r="X1724" s="108"/>
      <c r="AM1724" s="16"/>
      <c r="AN1724" s="16"/>
      <c r="AO1724" s="16"/>
      <c r="AP1724" s="16"/>
      <c r="AQ1724" s="16"/>
      <c r="AR1724" s="16"/>
      <c r="AS1724" s="16"/>
      <c r="AT1724" s="16"/>
      <c r="AU1724" s="16"/>
      <c r="AV1724" s="16"/>
      <c r="AW1724" s="16"/>
    </row>
    <row r="1725" spans="1:49" ht="15.75" customHeight="1" x14ac:dyDescent="0.25">
      <c r="A1725" s="135"/>
      <c r="B1725" s="134"/>
      <c r="C1725" s="129"/>
      <c r="D1725" s="114"/>
      <c r="E1725" s="117"/>
      <c r="F1725" s="106"/>
      <c r="G1725" s="101"/>
      <c r="H1725" s="104"/>
      <c r="I1725" s="99"/>
      <c r="J1725" s="18" t="s">
        <v>1337</v>
      </c>
      <c r="K1725" s="18" t="s">
        <v>1338</v>
      </c>
      <c r="L1725" s="15">
        <v>200</v>
      </c>
      <c r="M1725" s="14">
        <v>200</v>
      </c>
      <c r="N1725" s="12" t="s">
        <v>1371</v>
      </c>
      <c r="O1725" s="108"/>
      <c r="P1725" s="108"/>
      <c r="Q1725" s="108"/>
      <c r="R1725" s="108"/>
      <c r="S1725" s="108"/>
      <c r="T1725" s="108"/>
      <c r="U1725" s="108"/>
      <c r="V1725" s="108"/>
      <c r="W1725" s="108"/>
      <c r="X1725" s="108"/>
      <c r="AM1725" s="16"/>
      <c r="AN1725" s="16"/>
      <c r="AO1725" s="16"/>
      <c r="AP1725" s="16"/>
      <c r="AQ1725" s="16"/>
      <c r="AR1725" s="16"/>
      <c r="AS1725" s="16"/>
      <c r="AT1725" s="16"/>
      <c r="AU1725" s="16"/>
      <c r="AV1725" s="16"/>
      <c r="AW1725" s="16"/>
    </row>
    <row r="1726" spans="1:49" ht="15.75" customHeight="1" x14ac:dyDescent="0.25">
      <c r="A1726" s="135"/>
      <c r="B1726" s="134"/>
      <c r="C1726" s="129"/>
      <c r="D1726" s="114"/>
      <c r="E1726" s="117"/>
      <c r="F1726" s="106"/>
      <c r="G1726" s="101"/>
      <c r="H1726" s="104"/>
      <c r="I1726" s="99"/>
      <c r="J1726" s="18">
        <v>480110721</v>
      </c>
      <c r="K1726" s="18" t="s">
        <v>1408</v>
      </c>
      <c r="L1726" s="15">
        <v>720</v>
      </c>
      <c r="M1726" s="14">
        <v>720</v>
      </c>
      <c r="N1726" s="12" t="s">
        <v>1403</v>
      </c>
      <c r="O1726" s="108"/>
      <c r="P1726" s="108"/>
      <c r="Q1726" s="108"/>
      <c r="R1726" s="108"/>
      <c r="S1726" s="108"/>
      <c r="T1726" s="108"/>
      <c r="U1726" s="108"/>
      <c r="V1726" s="108"/>
      <c r="W1726" s="108"/>
      <c r="X1726" s="108"/>
      <c r="AM1726" s="16"/>
      <c r="AN1726" s="16"/>
      <c r="AO1726" s="16"/>
      <c r="AP1726" s="16"/>
      <c r="AQ1726" s="16"/>
      <c r="AR1726" s="16"/>
      <c r="AS1726" s="16"/>
      <c r="AT1726" s="16"/>
      <c r="AU1726" s="16"/>
      <c r="AV1726" s="16"/>
      <c r="AW1726" s="16"/>
    </row>
    <row r="1727" spans="1:49" ht="15.75" customHeight="1" x14ac:dyDescent="0.25">
      <c r="A1727" s="135"/>
      <c r="B1727" s="134"/>
      <c r="C1727" s="129"/>
      <c r="D1727" s="114"/>
      <c r="E1727" s="117"/>
      <c r="F1727" s="106"/>
      <c r="G1727" s="101"/>
      <c r="H1727" s="104"/>
      <c r="I1727" s="99"/>
      <c r="J1727" s="18" t="s">
        <v>1335</v>
      </c>
      <c r="K1727" s="18" t="s">
        <v>1330</v>
      </c>
      <c r="L1727" s="15">
        <v>2126</v>
      </c>
      <c r="M1727" s="14">
        <v>2126</v>
      </c>
      <c r="N1727" s="12" t="s">
        <v>1372</v>
      </c>
      <c r="O1727" s="108"/>
      <c r="P1727" s="108"/>
      <c r="Q1727" s="108"/>
      <c r="R1727" s="108"/>
      <c r="S1727" s="108"/>
      <c r="T1727" s="108"/>
      <c r="U1727" s="108"/>
      <c r="V1727" s="108"/>
      <c r="W1727" s="108"/>
      <c r="X1727" s="108"/>
      <c r="AM1727" s="16"/>
      <c r="AN1727" s="16"/>
      <c r="AO1727" s="16"/>
      <c r="AP1727" s="16"/>
      <c r="AQ1727" s="16"/>
      <c r="AR1727" s="16"/>
      <c r="AS1727" s="16"/>
      <c r="AT1727" s="16"/>
      <c r="AU1727" s="16"/>
      <c r="AV1727" s="16"/>
      <c r="AW1727" s="16"/>
    </row>
    <row r="1728" spans="1:49" ht="15.75" customHeight="1" x14ac:dyDescent="0.25">
      <c r="A1728" s="135"/>
      <c r="B1728" s="134"/>
      <c r="C1728" s="129"/>
      <c r="D1728" s="114"/>
      <c r="E1728" s="117"/>
      <c r="F1728" s="106"/>
      <c r="G1728" s="101"/>
      <c r="H1728" s="104"/>
      <c r="I1728" s="103" t="s">
        <v>20</v>
      </c>
      <c r="J1728" s="12" t="s">
        <v>1445</v>
      </c>
      <c r="K1728" s="13" t="s">
        <v>1403</v>
      </c>
      <c r="L1728" s="14">
        <v>2666</v>
      </c>
      <c r="M1728" s="15">
        <f>2656+10</f>
        <v>2666</v>
      </c>
      <c r="N1728" s="12" t="s">
        <v>1469</v>
      </c>
      <c r="O1728" s="108"/>
      <c r="P1728" s="108"/>
      <c r="Q1728" s="108"/>
      <c r="R1728" s="108"/>
      <c r="S1728" s="108"/>
      <c r="T1728" s="108"/>
      <c r="U1728" s="108"/>
      <c r="V1728" s="108"/>
      <c r="W1728" s="108"/>
      <c r="X1728" s="108"/>
      <c r="AM1728" s="16"/>
      <c r="AN1728" s="16"/>
      <c r="AO1728" s="16"/>
      <c r="AP1728" s="16"/>
      <c r="AQ1728" s="16"/>
      <c r="AR1728" s="16"/>
      <c r="AS1728" s="16"/>
      <c r="AT1728" s="16"/>
      <c r="AU1728" s="16"/>
      <c r="AV1728" s="16"/>
      <c r="AW1728" s="16"/>
    </row>
    <row r="1729" spans="1:49" ht="15.75" customHeight="1" x14ac:dyDescent="0.25">
      <c r="A1729" s="135"/>
      <c r="B1729" s="134"/>
      <c r="C1729" s="129"/>
      <c r="D1729" s="114"/>
      <c r="E1729" s="117"/>
      <c r="F1729" s="106"/>
      <c r="G1729" s="101"/>
      <c r="H1729" s="104"/>
      <c r="I1729" s="104"/>
      <c r="J1729" s="12">
        <v>480385860</v>
      </c>
      <c r="K1729" s="13" t="s">
        <v>1417</v>
      </c>
      <c r="L1729" s="14">
        <v>338</v>
      </c>
      <c r="M1729" s="15">
        <v>338</v>
      </c>
      <c r="N1729" s="12" t="s">
        <v>1450</v>
      </c>
      <c r="O1729" s="108"/>
      <c r="P1729" s="108"/>
      <c r="Q1729" s="108"/>
      <c r="R1729" s="108"/>
      <c r="S1729" s="108"/>
      <c r="T1729" s="108"/>
      <c r="U1729" s="108"/>
      <c r="V1729" s="108"/>
      <c r="W1729" s="108"/>
      <c r="X1729" s="108"/>
      <c r="AM1729" s="16"/>
      <c r="AN1729" s="16"/>
      <c r="AO1729" s="16"/>
      <c r="AP1729" s="16"/>
      <c r="AQ1729" s="16"/>
      <c r="AR1729" s="16"/>
      <c r="AS1729" s="16"/>
      <c r="AT1729" s="16"/>
      <c r="AU1729" s="16"/>
      <c r="AV1729" s="16"/>
      <c r="AW1729" s="16"/>
    </row>
    <row r="1730" spans="1:49" ht="15.75" customHeight="1" x14ac:dyDescent="0.25">
      <c r="A1730" s="135"/>
      <c r="B1730" s="134"/>
      <c r="C1730" s="129"/>
      <c r="D1730" s="114"/>
      <c r="E1730" s="117"/>
      <c r="F1730" s="106"/>
      <c r="G1730" s="101"/>
      <c r="H1730" s="104"/>
      <c r="I1730" s="120"/>
      <c r="J1730" s="12" t="s">
        <v>1454</v>
      </c>
      <c r="K1730" s="12" t="s">
        <v>1446</v>
      </c>
      <c r="L1730" s="15">
        <v>2925</v>
      </c>
      <c r="M1730" s="15">
        <f>2855+70</f>
        <v>2925</v>
      </c>
      <c r="N1730" s="12" t="s">
        <v>1477</v>
      </c>
      <c r="O1730" s="108"/>
      <c r="P1730" s="108"/>
      <c r="Q1730" s="108"/>
      <c r="R1730" s="108"/>
      <c r="S1730" s="108"/>
      <c r="T1730" s="108"/>
      <c r="U1730" s="108"/>
      <c r="V1730" s="108"/>
      <c r="W1730" s="108"/>
      <c r="X1730" s="108"/>
      <c r="AM1730" s="16"/>
      <c r="AN1730" s="16"/>
      <c r="AO1730" s="16"/>
      <c r="AP1730" s="16"/>
      <c r="AQ1730" s="16"/>
      <c r="AR1730" s="16"/>
      <c r="AS1730" s="16"/>
      <c r="AT1730" s="16"/>
      <c r="AU1730" s="16"/>
      <c r="AV1730" s="16"/>
      <c r="AW1730" s="16"/>
    </row>
    <row r="1731" spans="1:49" ht="16.5" customHeight="1" x14ac:dyDescent="0.25">
      <c r="A1731" s="135"/>
      <c r="B1731" s="134"/>
      <c r="C1731" s="129"/>
      <c r="D1731" s="115"/>
      <c r="E1731" s="118"/>
      <c r="F1731" s="107"/>
      <c r="G1731" s="102"/>
      <c r="H1731" s="120"/>
      <c r="I1731" s="3"/>
      <c r="J1731" s="12"/>
      <c r="K1731" s="12"/>
      <c r="L1731" s="15"/>
      <c r="M1731" s="15"/>
      <c r="N1731" s="12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AM1731" s="16"/>
      <c r="AN1731" s="16"/>
      <c r="AO1731" s="16"/>
      <c r="AP1731" s="16"/>
      <c r="AQ1731" s="16"/>
      <c r="AR1731" s="16"/>
      <c r="AS1731" s="16"/>
      <c r="AT1731" s="16"/>
      <c r="AU1731" s="16"/>
      <c r="AV1731" s="16"/>
      <c r="AW1731" s="16"/>
    </row>
    <row r="1732" spans="1:49" ht="15.75" customHeight="1" x14ac:dyDescent="0.25">
      <c r="A1732" s="135" t="s">
        <v>1999</v>
      </c>
      <c r="B1732" s="134">
        <v>33100000</v>
      </c>
      <c r="C1732" s="129" t="s">
        <v>1456</v>
      </c>
      <c r="D1732" s="113" t="s">
        <v>1332</v>
      </c>
      <c r="E1732" s="116" t="s">
        <v>1457</v>
      </c>
      <c r="F1732" s="105" t="s">
        <v>1312</v>
      </c>
      <c r="G1732" s="100">
        <v>31000</v>
      </c>
      <c r="H1732" s="103" t="s">
        <v>1455</v>
      </c>
      <c r="I1732" s="99"/>
      <c r="J1732" s="12"/>
      <c r="K1732" s="13"/>
      <c r="L1732" s="14"/>
      <c r="M1732" s="15"/>
      <c r="N1732" s="12"/>
      <c r="O1732" s="108">
        <f>SUM(L1732:L1733)</f>
        <v>0</v>
      </c>
      <c r="P1732" s="108">
        <f>SUM(M1732:M1733)</f>
        <v>0</v>
      </c>
      <c r="Q1732" s="108">
        <f>SUM(L1734:L1735)</f>
        <v>0</v>
      </c>
      <c r="R1732" s="108">
        <f>SUM(M1734:M1735)</f>
        <v>0</v>
      </c>
      <c r="S1732" s="108">
        <f>SUM(L1736:L1737)</f>
        <v>0</v>
      </c>
      <c r="T1732" s="108">
        <f>SUM(M1736:M1737)</f>
        <v>0</v>
      </c>
      <c r="U1732" s="108">
        <f>SUM(L1738:L1739)</f>
        <v>31000</v>
      </c>
      <c r="V1732" s="108">
        <f>SUM(M1738:M1739)</f>
        <v>31000</v>
      </c>
      <c r="W1732" s="108">
        <f t="shared" ref="W1732" si="115">O1732+Q1732+S1732+U1732</f>
        <v>31000</v>
      </c>
      <c r="X1732" s="108">
        <f t="shared" ref="X1732" si="116">P1732+R1732+T1732+V1732</f>
        <v>31000</v>
      </c>
      <c r="AM1732" s="16"/>
      <c r="AN1732" s="16"/>
      <c r="AO1732" s="16"/>
      <c r="AP1732" s="16"/>
      <c r="AQ1732" s="16"/>
      <c r="AR1732" s="16"/>
      <c r="AS1732" s="16"/>
      <c r="AT1732" s="16"/>
      <c r="AU1732" s="16"/>
      <c r="AV1732" s="16"/>
      <c r="AW1732" s="16"/>
    </row>
    <row r="1733" spans="1:49" ht="15.75" customHeight="1" x14ac:dyDescent="0.25">
      <c r="A1733" s="135"/>
      <c r="B1733" s="134"/>
      <c r="C1733" s="129"/>
      <c r="D1733" s="114"/>
      <c r="E1733" s="117"/>
      <c r="F1733" s="106"/>
      <c r="G1733" s="101"/>
      <c r="H1733" s="104"/>
      <c r="I1733" s="99"/>
      <c r="J1733" s="12"/>
      <c r="K1733" s="13"/>
      <c r="L1733" s="14"/>
      <c r="M1733" s="14"/>
      <c r="N1733" s="13"/>
      <c r="O1733" s="108"/>
      <c r="P1733" s="108"/>
      <c r="Q1733" s="108"/>
      <c r="R1733" s="108"/>
      <c r="S1733" s="108"/>
      <c r="T1733" s="108"/>
      <c r="U1733" s="108"/>
      <c r="V1733" s="108"/>
      <c r="W1733" s="108"/>
      <c r="X1733" s="108"/>
      <c r="AM1733" s="16"/>
      <c r="AN1733" s="16"/>
      <c r="AO1733" s="16"/>
      <c r="AP1733" s="16"/>
      <c r="AQ1733" s="16"/>
      <c r="AR1733" s="16"/>
      <c r="AS1733" s="16"/>
      <c r="AT1733" s="16"/>
      <c r="AU1733" s="16"/>
      <c r="AV1733" s="16"/>
      <c r="AW1733" s="16"/>
    </row>
    <row r="1734" spans="1:49" ht="15.75" customHeight="1" x14ac:dyDescent="0.25">
      <c r="A1734" s="135"/>
      <c r="B1734" s="134"/>
      <c r="C1734" s="129"/>
      <c r="D1734" s="114"/>
      <c r="E1734" s="117"/>
      <c r="F1734" s="106"/>
      <c r="G1734" s="101"/>
      <c r="H1734" s="104"/>
      <c r="I1734" s="99" t="s">
        <v>19</v>
      </c>
      <c r="J1734" s="12"/>
      <c r="K1734" s="13"/>
      <c r="L1734" s="14"/>
      <c r="M1734" s="14"/>
      <c r="N1734" s="12"/>
      <c r="O1734" s="108"/>
      <c r="P1734" s="108"/>
      <c r="Q1734" s="108"/>
      <c r="R1734" s="108"/>
      <c r="S1734" s="108"/>
      <c r="T1734" s="108"/>
      <c r="U1734" s="108"/>
      <c r="V1734" s="108"/>
      <c r="W1734" s="108"/>
      <c r="X1734" s="108"/>
      <c r="AM1734" s="16"/>
      <c r="AN1734" s="16"/>
      <c r="AO1734" s="16"/>
      <c r="AP1734" s="16"/>
      <c r="AQ1734" s="16"/>
      <c r="AR1734" s="16"/>
      <c r="AS1734" s="16"/>
      <c r="AT1734" s="16"/>
      <c r="AU1734" s="16"/>
      <c r="AV1734" s="16"/>
      <c r="AW1734" s="16"/>
    </row>
    <row r="1735" spans="1:49" ht="15.75" customHeight="1" x14ac:dyDescent="0.25">
      <c r="A1735" s="135"/>
      <c r="B1735" s="134"/>
      <c r="C1735" s="129"/>
      <c r="D1735" s="114"/>
      <c r="E1735" s="117"/>
      <c r="F1735" s="106"/>
      <c r="G1735" s="101"/>
      <c r="H1735" s="104"/>
      <c r="I1735" s="99"/>
      <c r="J1735" s="12"/>
      <c r="K1735" s="13"/>
      <c r="L1735" s="14"/>
      <c r="M1735" s="14"/>
      <c r="N1735" s="12"/>
      <c r="O1735" s="108"/>
      <c r="P1735" s="108"/>
      <c r="Q1735" s="108"/>
      <c r="R1735" s="108"/>
      <c r="S1735" s="108"/>
      <c r="T1735" s="108"/>
      <c r="U1735" s="108"/>
      <c r="V1735" s="108"/>
      <c r="W1735" s="108"/>
      <c r="X1735" s="108"/>
      <c r="AM1735" s="16"/>
      <c r="AN1735" s="16"/>
      <c r="AO1735" s="16"/>
      <c r="AP1735" s="16"/>
      <c r="AQ1735" s="16"/>
      <c r="AR1735" s="16"/>
      <c r="AS1735" s="16"/>
      <c r="AT1735" s="16"/>
      <c r="AU1735" s="16"/>
      <c r="AV1735" s="16"/>
      <c r="AW1735" s="16"/>
    </row>
    <row r="1736" spans="1:49" ht="15.75" customHeight="1" x14ac:dyDescent="0.25">
      <c r="A1736" s="135"/>
      <c r="B1736" s="134"/>
      <c r="C1736" s="129"/>
      <c r="D1736" s="114"/>
      <c r="E1736" s="117"/>
      <c r="F1736" s="106"/>
      <c r="G1736" s="101"/>
      <c r="H1736" s="104"/>
      <c r="I1736" s="99" t="s">
        <v>10</v>
      </c>
      <c r="J1736" s="12"/>
      <c r="K1736" s="13"/>
      <c r="L1736" s="14"/>
      <c r="M1736" s="15"/>
      <c r="N1736" s="12"/>
      <c r="O1736" s="108"/>
      <c r="P1736" s="108"/>
      <c r="Q1736" s="108"/>
      <c r="R1736" s="108"/>
      <c r="S1736" s="108"/>
      <c r="T1736" s="108"/>
      <c r="U1736" s="108"/>
      <c r="V1736" s="108"/>
      <c r="W1736" s="108"/>
      <c r="X1736" s="108"/>
      <c r="AM1736" s="16"/>
      <c r="AN1736" s="16"/>
      <c r="AO1736" s="16"/>
      <c r="AP1736" s="16"/>
      <c r="AQ1736" s="16"/>
      <c r="AR1736" s="16"/>
      <c r="AS1736" s="16"/>
      <c r="AT1736" s="16"/>
      <c r="AU1736" s="16"/>
      <c r="AV1736" s="16"/>
      <c r="AW1736" s="16"/>
    </row>
    <row r="1737" spans="1:49" ht="15.75" customHeight="1" x14ac:dyDescent="0.25">
      <c r="A1737" s="135"/>
      <c r="B1737" s="134"/>
      <c r="C1737" s="129"/>
      <c r="D1737" s="114"/>
      <c r="E1737" s="117"/>
      <c r="F1737" s="106"/>
      <c r="G1737" s="101"/>
      <c r="H1737" s="104"/>
      <c r="I1737" s="99"/>
      <c r="J1737" s="12"/>
      <c r="K1737" s="13"/>
      <c r="L1737" s="14"/>
      <c r="M1737" s="14"/>
      <c r="N1737" s="12"/>
      <c r="O1737" s="108"/>
      <c r="P1737" s="108"/>
      <c r="Q1737" s="108"/>
      <c r="R1737" s="108"/>
      <c r="S1737" s="108"/>
      <c r="T1737" s="108"/>
      <c r="U1737" s="108"/>
      <c r="V1737" s="108"/>
      <c r="W1737" s="108"/>
      <c r="X1737" s="108"/>
      <c r="AM1737" s="16"/>
      <c r="AN1737" s="16"/>
      <c r="AO1737" s="16"/>
      <c r="AP1737" s="16"/>
      <c r="AQ1737" s="16"/>
      <c r="AR1737" s="16"/>
      <c r="AS1737" s="16"/>
      <c r="AT1737" s="16"/>
      <c r="AU1737" s="16"/>
      <c r="AV1737" s="16"/>
      <c r="AW1737" s="16"/>
    </row>
    <row r="1738" spans="1:49" ht="15.75" customHeight="1" x14ac:dyDescent="0.25">
      <c r="A1738" s="135"/>
      <c r="B1738" s="134"/>
      <c r="C1738" s="129"/>
      <c r="D1738" s="114"/>
      <c r="E1738" s="117"/>
      <c r="F1738" s="106"/>
      <c r="G1738" s="101"/>
      <c r="H1738" s="104"/>
      <c r="I1738" s="103" t="s">
        <v>20</v>
      </c>
      <c r="J1738" s="12" t="s">
        <v>405</v>
      </c>
      <c r="K1738" s="13" t="s">
        <v>1565</v>
      </c>
      <c r="L1738" s="14">
        <v>31000</v>
      </c>
      <c r="M1738" s="15">
        <f>30500+500</f>
        <v>31000</v>
      </c>
      <c r="N1738" s="12" t="s">
        <v>1586</v>
      </c>
      <c r="O1738" s="108"/>
      <c r="P1738" s="108"/>
      <c r="Q1738" s="108"/>
      <c r="R1738" s="108"/>
      <c r="S1738" s="108"/>
      <c r="T1738" s="108"/>
      <c r="U1738" s="108"/>
      <c r="V1738" s="108"/>
      <c r="W1738" s="108"/>
      <c r="X1738" s="108"/>
      <c r="AM1738" s="16"/>
      <c r="AN1738" s="16"/>
      <c r="AO1738" s="16"/>
      <c r="AP1738" s="16"/>
      <c r="AQ1738" s="16"/>
      <c r="AR1738" s="16"/>
      <c r="AS1738" s="16"/>
      <c r="AT1738" s="16"/>
      <c r="AU1738" s="16"/>
      <c r="AV1738" s="16"/>
      <c r="AW1738" s="16"/>
    </row>
    <row r="1739" spans="1:49" ht="15.75" customHeight="1" x14ac:dyDescent="0.25">
      <c r="A1739" s="135"/>
      <c r="B1739" s="134"/>
      <c r="C1739" s="129"/>
      <c r="D1739" s="115"/>
      <c r="E1739" s="117"/>
      <c r="F1739" s="106"/>
      <c r="G1739" s="101"/>
      <c r="H1739" s="104"/>
      <c r="I1739" s="120"/>
      <c r="J1739" s="12"/>
      <c r="K1739" s="12"/>
      <c r="L1739" s="15"/>
      <c r="M1739" s="15"/>
      <c r="N1739" s="12"/>
      <c r="O1739" s="108"/>
      <c r="P1739" s="108"/>
      <c r="Q1739" s="108"/>
      <c r="R1739" s="108"/>
      <c r="S1739" s="108"/>
      <c r="T1739" s="108"/>
      <c r="U1739" s="108"/>
      <c r="V1739" s="108"/>
      <c r="W1739" s="108"/>
      <c r="X1739" s="108"/>
      <c r="AM1739" s="16"/>
      <c r="AN1739" s="16"/>
      <c r="AO1739" s="16"/>
      <c r="AP1739" s="16"/>
      <c r="AQ1739" s="16"/>
      <c r="AR1739" s="16"/>
      <c r="AS1739" s="16"/>
      <c r="AT1739" s="16"/>
      <c r="AU1739" s="16"/>
      <c r="AV1739" s="16"/>
      <c r="AW1739" s="16"/>
    </row>
    <row r="1740" spans="1:49" ht="15.75" customHeight="1" x14ac:dyDescent="0.25">
      <c r="A1740" s="135" t="s">
        <v>1999</v>
      </c>
      <c r="B1740" s="134">
        <v>33600000</v>
      </c>
      <c r="C1740" s="129" t="s">
        <v>1350</v>
      </c>
      <c r="D1740" s="113" t="s">
        <v>43</v>
      </c>
      <c r="E1740" s="116" t="s">
        <v>1349</v>
      </c>
      <c r="F1740" s="105" t="s">
        <v>1313</v>
      </c>
      <c r="G1740" s="100">
        <v>18724</v>
      </c>
      <c r="H1740" s="103" t="s">
        <v>1002</v>
      </c>
      <c r="I1740" s="99" t="s">
        <v>8</v>
      </c>
      <c r="J1740" s="12"/>
      <c r="K1740" s="13"/>
      <c r="L1740" s="14"/>
      <c r="M1740" s="15"/>
      <c r="N1740" s="12"/>
      <c r="O1740" s="108">
        <f>SUM(L1740:L1741)</f>
        <v>0</v>
      </c>
      <c r="P1740" s="108">
        <f>SUM(M1740:M1741)</f>
        <v>0</v>
      </c>
      <c r="Q1740" s="108">
        <f>SUM(L1742:L1743)</f>
        <v>0</v>
      </c>
      <c r="R1740" s="108">
        <f>SUM(M1742:M1743)</f>
        <v>0</v>
      </c>
      <c r="S1740" s="108">
        <f>SUM(L1744:L1745)</f>
        <v>950</v>
      </c>
      <c r="T1740" s="108">
        <f>SUM(M1744:M1745)</f>
        <v>950</v>
      </c>
      <c r="U1740" s="108">
        <f>SUM(L1746:L1751)</f>
        <v>10662</v>
      </c>
      <c r="V1740" s="108">
        <f>SUM(M1746:M1751)</f>
        <v>10662</v>
      </c>
      <c r="W1740" s="108">
        <f t="shared" ref="W1740" si="117">O1740+Q1740+S1740+U1740</f>
        <v>11612</v>
      </c>
      <c r="X1740" s="108">
        <f t="shared" ref="X1740" si="118">P1740+R1740+T1740+V1740</f>
        <v>11612</v>
      </c>
      <c r="AM1740" s="16"/>
      <c r="AN1740" s="16"/>
      <c r="AO1740" s="16"/>
      <c r="AP1740" s="16"/>
      <c r="AQ1740" s="16"/>
      <c r="AR1740" s="16"/>
      <c r="AS1740" s="16"/>
      <c r="AT1740" s="16"/>
      <c r="AU1740" s="16"/>
      <c r="AV1740" s="16"/>
      <c r="AW1740" s="16"/>
    </row>
    <row r="1741" spans="1:49" ht="15.75" customHeight="1" x14ac:dyDescent="0.25">
      <c r="A1741" s="135"/>
      <c r="B1741" s="134"/>
      <c r="C1741" s="129"/>
      <c r="D1741" s="114"/>
      <c r="E1741" s="117"/>
      <c r="F1741" s="106"/>
      <c r="G1741" s="101"/>
      <c r="H1741" s="104"/>
      <c r="I1741" s="99"/>
      <c r="J1741" s="12"/>
      <c r="K1741" s="13"/>
      <c r="L1741" s="14"/>
      <c r="M1741" s="14"/>
      <c r="N1741" s="13"/>
      <c r="O1741" s="108"/>
      <c r="P1741" s="108"/>
      <c r="Q1741" s="108"/>
      <c r="R1741" s="108"/>
      <c r="S1741" s="108"/>
      <c r="T1741" s="108"/>
      <c r="U1741" s="108"/>
      <c r="V1741" s="108"/>
      <c r="W1741" s="108"/>
      <c r="X1741" s="108"/>
      <c r="AM1741" s="16"/>
      <c r="AN1741" s="16"/>
      <c r="AO1741" s="16"/>
      <c r="AP1741" s="16"/>
      <c r="AQ1741" s="16"/>
      <c r="AR1741" s="16"/>
      <c r="AS1741" s="16"/>
      <c r="AT1741" s="16"/>
      <c r="AU1741" s="16"/>
      <c r="AV1741" s="16"/>
      <c r="AW1741" s="16"/>
    </row>
    <row r="1742" spans="1:49" ht="15.75" customHeight="1" x14ac:dyDescent="0.25">
      <c r="A1742" s="135"/>
      <c r="B1742" s="134"/>
      <c r="C1742" s="129"/>
      <c r="D1742" s="114"/>
      <c r="E1742" s="117"/>
      <c r="F1742" s="106"/>
      <c r="G1742" s="101"/>
      <c r="H1742" s="104"/>
      <c r="I1742" s="99" t="s">
        <v>19</v>
      </c>
      <c r="J1742" s="12"/>
      <c r="K1742" s="13"/>
      <c r="L1742" s="14"/>
      <c r="M1742" s="14"/>
      <c r="N1742" s="12"/>
      <c r="O1742" s="108"/>
      <c r="P1742" s="108"/>
      <c r="Q1742" s="108"/>
      <c r="R1742" s="108"/>
      <c r="S1742" s="108"/>
      <c r="T1742" s="108"/>
      <c r="U1742" s="108"/>
      <c r="V1742" s="108"/>
      <c r="W1742" s="108"/>
      <c r="X1742" s="108"/>
      <c r="AM1742" s="16"/>
      <c r="AN1742" s="16"/>
      <c r="AO1742" s="16"/>
      <c r="AP1742" s="16"/>
      <c r="AQ1742" s="16"/>
      <c r="AR1742" s="16"/>
      <c r="AS1742" s="16"/>
      <c r="AT1742" s="16"/>
      <c r="AU1742" s="16"/>
      <c r="AV1742" s="16"/>
      <c r="AW1742" s="16"/>
    </row>
    <row r="1743" spans="1:49" ht="15.75" customHeight="1" x14ac:dyDescent="0.25">
      <c r="A1743" s="135"/>
      <c r="B1743" s="134"/>
      <c r="C1743" s="129"/>
      <c r="D1743" s="114"/>
      <c r="E1743" s="117"/>
      <c r="F1743" s="106"/>
      <c r="G1743" s="101"/>
      <c r="H1743" s="104"/>
      <c r="I1743" s="99"/>
      <c r="J1743" s="12"/>
      <c r="K1743" s="13"/>
      <c r="L1743" s="14"/>
      <c r="M1743" s="14"/>
      <c r="N1743" s="12"/>
      <c r="O1743" s="108"/>
      <c r="P1743" s="108"/>
      <c r="Q1743" s="108"/>
      <c r="R1743" s="108"/>
      <c r="S1743" s="108"/>
      <c r="T1743" s="108"/>
      <c r="U1743" s="108"/>
      <c r="V1743" s="108"/>
      <c r="W1743" s="108"/>
      <c r="X1743" s="108"/>
      <c r="AM1743" s="16"/>
      <c r="AN1743" s="16"/>
      <c r="AO1743" s="16"/>
      <c r="AP1743" s="16"/>
      <c r="AQ1743" s="16"/>
      <c r="AR1743" s="16"/>
      <c r="AS1743" s="16"/>
      <c r="AT1743" s="16"/>
      <c r="AU1743" s="16"/>
      <c r="AV1743" s="16"/>
      <c r="AW1743" s="16"/>
    </row>
    <row r="1744" spans="1:49" ht="15.75" customHeight="1" x14ac:dyDescent="0.25">
      <c r="A1744" s="135"/>
      <c r="B1744" s="134"/>
      <c r="C1744" s="129"/>
      <c r="D1744" s="114"/>
      <c r="E1744" s="117"/>
      <c r="F1744" s="106"/>
      <c r="G1744" s="101"/>
      <c r="H1744" s="104"/>
      <c r="I1744" s="99" t="s">
        <v>10</v>
      </c>
      <c r="J1744" s="12" t="s">
        <v>1351</v>
      </c>
      <c r="K1744" s="13" t="s">
        <v>1332</v>
      </c>
      <c r="L1744" s="14">
        <v>950</v>
      </c>
      <c r="M1744" s="14">
        <v>950</v>
      </c>
      <c r="N1744" s="12" t="s">
        <v>1372</v>
      </c>
      <c r="O1744" s="108"/>
      <c r="P1744" s="108"/>
      <c r="Q1744" s="108"/>
      <c r="R1744" s="108"/>
      <c r="S1744" s="108"/>
      <c r="T1744" s="108"/>
      <c r="U1744" s="108"/>
      <c r="V1744" s="108"/>
      <c r="W1744" s="108"/>
      <c r="X1744" s="108"/>
      <c r="AM1744" s="16"/>
      <c r="AN1744" s="16"/>
      <c r="AO1744" s="16"/>
      <c r="AP1744" s="16"/>
      <c r="AQ1744" s="16"/>
      <c r="AR1744" s="16"/>
      <c r="AS1744" s="16"/>
      <c r="AT1744" s="16"/>
      <c r="AU1744" s="16"/>
      <c r="AV1744" s="16"/>
      <c r="AW1744" s="16"/>
    </row>
    <row r="1745" spans="1:49" ht="15.75" customHeight="1" x14ac:dyDescent="0.25">
      <c r="A1745" s="135"/>
      <c r="B1745" s="134"/>
      <c r="C1745" s="129"/>
      <c r="D1745" s="114"/>
      <c r="E1745" s="117"/>
      <c r="F1745" s="106"/>
      <c r="G1745" s="101"/>
      <c r="H1745" s="104"/>
      <c r="I1745" s="99"/>
      <c r="J1745" s="12"/>
      <c r="K1745" s="13"/>
      <c r="L1745" s="14"/>
      <c r="M1745" s="14"/>
      <c r="N1745" s="12"/>
      <c r="O1745" s="108"/>
      <c r="P1745" s="108"/>
      <c r="Q1745" s="108"/>
      <c r="R1745" s="108"/>
      <c r="S1745" s="108"/>
      <c r="T1745" s="108"/>
      <c r="U1745" s="108"/>
      <c r="V1745" s="108"/>
      <c r="W1745" s="108"/>
      <c r="X1745" s="108"/>
      <c r="AM1745" s="16"/>
      <c r="AN1745" s="16"/>
      <c r="AO1745" s="16"/>
      <c r="AP1745" s="16"/>
      <c r="AQ1745" s="16"/>
      <c r="AR1745" s="16"/>
      <c r="AS1745" s="16"/>
      <c r="AT1745" s="16"/>
      <c r="AU1745" s="16"/>
      <c r="AV1745" s="16"/>
      <c r="AW1745" s="16"/>
    </row>
    <row r="1746" spans="1:49" ht="15.75" customHeight="1" x14ac:dyDescent="0.25">
      <c r="A1746" s="135"/>
      <c r="B1746" s="134"/>
      <c r="C1746" s="129"/>
      <c r="D1746" s="114"/>
      <c r="E1746" s="117"/>
      <c r="F1746" s="106"/>
      <c r="G1746" s="101"/>
      <c r="H1746" s="104"/>
      <c r="I1746" s="103" t="s">
        <v>20</v>
      </c>
      <c r="J1746" s="12" t="s">
        <v>1444</v>
      </c>
      <c r="K1746" s="13" t="s">
        <v>1428</v>
      </c>
      <c r="L1746" s="14">
        <v>1100</v>
      </c>
      <c r="M1746" s="15">
        <v>1100</v>
      </c>
      <c r="N1746" s="12" t="s">
        <v>1469</v>
      </c>
      <c r="O1746" s="108"/>
      <c r="P1746" s="108"/>
      <c r="Q1746" s="108"/>
      <c r="R1746" s="108"/>
      <c r="S1746" s="108"/>
      <c r="T1746" s="108"/>
      <c r="U1746" s="108"/>
      <c r="V1746" s="108"/>
      <c r="W1746" s="108"/>
      <c r="X1746" s="108"/>
      <c r="AM1746" s="16"/>
      <c r="AN1746" s="16"/>
      <c r="AO1746" s="16"/>
      <c r="AP1746" s="16"/>
      <c r="AQ1746" s="16"/>
      <c r="AR1746" s="16"/>
      <c r="AS1746" s="16"/>
      <c r="AT1746" s="16"/>
      <c r="AU1746" s="16"/>
      <c r="AV1746" s="16"/>
      <c r="AW1746" s="16"/>
    </row>
    <row r="1747" spans="1:49" ht="15.75" customHeight="1" x14ac:dyDescent="0.25">
      <c r="A1747" s="135"/>
      <c r="B1747" s="134"/>
      <c r="C1747" s="129"/>
      <c r="D1747" s="114"/>
      <c r="E1747" s="117"/>
      <c r="F1747" s="106"/>
      <c r="G1747" s="101"/>
      <c r="H1747" s="104"/>
      <c r="I1747" s="104"/>
      <c r="J1747" s="12" t="s">
        <v>1627</v>
      </c>
      <c r="K1747" s="13" t="s">
        <v>1595</v>
      </c>
      <c r="L1747" s="14">
        <v>1140</v>
      </c>
      <c r="M1747" s="15">
        <v>1140</v>
      </c>
      <c r="N1747" s="12" t="s">
        <v>1595</v>
      </c>
      <c r="O1747" s="108"/>
      <c r="P1747" s="108"/>
      <c r="Q1747" s="108"/>
      <c r="R1747" s="108"/>
      <c r="S1747" s="108"/>
      <c r="T1747" s="108"/>
      <c r="U1747" s="108"/>
      <c r="V1747" s="108"/>
      <c r="W1747" s="108"/>
      <c r="X1747" s="108"/>
      <c r="AM1747" s="16"/>
      <c r="AN1747" s="16"/>
      <c r="AO1747" s="16"/>
      <c r="AP1747" s="16"/>
      <c r="AQ1747" s="16"/>
      <c r="AR1747" s="16"/>
      <c r="AS1747" s="16"/>
      <c r="AT1747" s="16"/>
      <c r="AU1747" s="16"/>
      <c r="AV1747" s="16"/>
      <c r="AW1747" s="16"/>
    </row>
    <row r="1748" spans="1:49" ht="15.75" customHeight="1" x14ac:dyDescent="0.25">
      <c r="A1748" s="135"/>
      <c r="B1748" s="134"/>
      <c r="C1748" s="129"/>
      <c r="D1748" s="114"/>
      <c r="E1748" s="117"/>
      <c r="F1748" s="106"/>
      <c r="G1748" s="101"/>
      <c r="H1748" s="104"/>
      <c r="I1748" s="104"/>
      <c r="J1748" s="12" t="s">
        <v>1470</v>
      </c>
      <c r="K1748" s="13" t="s">
        <v>1469</v>
      </c>
      <c r="L1748" s="14">
        <v>152</v>
      </c>
      <c r="M1748" s="15">
        <v>152</v>
      </c>
      <c r="N1748" s="12" t="s">
        <v>1482</v>
      </c>
      <c r="O1748" s="108"/>
      <c r="P1748" s="108"/>
      <c r="Q1748" s="108"/>
      <c r="R1748" s="108"/>
      <c r="S1748" s="108"/>
      <c r="T1748" s="108"/>
      <c r="U1748" s="108"/>
      <c r="V1748" s="108"/>
      <c r="W1748" s="108"/>
      <c r="X1748" s="108"/>
      <c r="AM1748" s="16"/>
      <c r="AN1748" s="16"/>
      <c r="AO1748" s="16"/>
      <c r="AP1748" s="16"/>
      <c r="AQ1748" s="16"/>
      <c r="AR1748" s="16"/>
      <c r="AS1748" s="16"/>
      <c r="AT1748" s="16"/>
      <c r="AU1748" s="16"/>
      <c r="AV1748" s="16"/>
      <c r="AW1748" s="16"/>
    </row>
    <row r="1749" spans="1:49" ht="15.75" customHeight="1" x14ac:dyDescent="0.25">
      <c r="A1749" s="135"/>
      <c r="B1749" s="134"/>
      <c r="C1749" s="129"/>
      <c r="D1749" s="114"/>
      <c r="E1749" s="117"/>
      <c r="F1749" s="106"/>
      <c r="G1749" s="101"/>
      <c r="H1749" s="104"/>
      <c r="I1749" s="104"/>
      <c r="J1749" s="12" t="s">
        <v>1725</v>
      </c>
      <c r="K1749" s="13" t="s">
        <v>1724</v>
      </c>
      <c r="L1749" s="14">
        <v>3424</v>
      </c>
      <c r="M1749" s="15">
        <v>3424</v>
      </c>
      <c r="N1749" s="12" t="s">
        <v>1798</v>
      </c>
      <c r="O1749" s="108"/>
      <c r="P1749" s="108"/>
      <c r="Q1749" s="108"/>
      <c r="R1749" s="108"/>
      <c r="S1749" s="108"/>
      <c r="T1749" s="108"/>
      <c r="U1749" s="108"/>
      <c r="V1749" s="108"/>
      <c r="W1749" s="108"/>
      <c r="X1749" s="108"/>
      <c r="AM1749" s="16"/>
      <c r="AN1749" s="16"/>
      <c r="AO1749" s="16"/>
      <c r="AP1749" s="16"/>
      <c r="AQ1749" s="16"/>
      <c r="AR1749" s="16"/>
      <c r="AS1749" s="16"/>
      <c r="AT1749" s="16"/>
      <c r="AU1749" s="16"/>
      <c r="AV1749" s="16"/>
      <c r="AW1749" s="16"/>
    </row>
    <row r="1750" spans="1:49" ht="15.75" customHeight="1" x14ac:dyDescent="0.25">
      <c r="A1750" s="135"/>
      <c r="B1750" s="134"/>
      <c r="C1750" s="129"/>
      <c r="D1750" s="114"/>
      <c r="E1750" s="117"/>
      <c r="F1750" s="106"/>
      <c r="G1750" s="101"/>
      <c r="H1750" s="104"/>
      <c r="I1750" s="104"/>
      <c r="J1750" s="12" t="s">
        <v>1726</v>
      </c>
      <c r="K1750" s="13" t="s">
        <v>1722</v>
      </c>
      <c r="L1750" s="14">
        <v>390</v>
      </c>
      <c r="M1750" s="15">
        <v>390</v>
      </c>
      <c r="N1750" s="12" t="s">
        <v>1798</v>
      </c>
      <c r="O1750" s="108"/>
      <c r="P1750" s="108"/>
      <c r="Q1750" s="108"/>
      <c r="R1750" s="108"/>
      <c r="S1750" s="108"/>
      <c r="T1750" s="108"/>
      <c r="U1750" s="108"/>
      <c r="V1750" s="108"/>
      <c r="W1750" s="108"/>
      <c r="X1750" s="108"/>
      <c r="AM1750" s="16"/>
      <c r="AN1750" s="16"/>
      <c r="AO1750" s="16"/>
      <c r="AP1750" s="16"/>
      <c r="AQ1750" s="16"/>
      <c r="AR1750" s="16"/>
      <c r="AS1750" s="16"/>
      <c r="AT1750" s="16"/>
      <c r="AU1750" s="16"/>
      <c r="AV1750" s="16"/>
      <c r="AW1750" s="16"/>
    </row>
    <row r="1751" spans="1:49" ht="15.75" customHeight="1" x14ac:dyDescent="0.25">
      <c r="A1751" s="135"/>
      <c r="B1751" s="134"/>
      <c r="C1751" s="129"/>
      <c r="D1751" s="115"/>
      <c r="E1751" s="117"/>
      <c r="F1751" s="106"/>
      <c r="G1751" s="101"/>
      <c r="H1751" s="104"/>
      <c r="I1751" s="120"/>
      <c r="J1751" s="12" t="s">
        <v>1453</v>
      </c>
      <c r="K1751" s="12" t="s">
        <v>1429</v>
      </c>
      <c r="L1751" s="15">
        <v>4456</v>
      </c>
      <c r="M1751" s="15">
        <v>4456</v>
      </c>
      <c r="N1751" s="12" t="s">
        <v>1479</v>
      </c>
      <c r="O1751" s="108"/>
      <c r="P1751" s="108"/>
      <c r="Q1751" s="108"/>
      <c r="R1751" s="108"/>
      <c r="S1751" s="108"/>
      <c r="T1751" s="108"/>
      <c r="U1751" s="108"/>
      <c r="V1751" s="108"/>
      <c r="W1751" s="108"/>
      <c r="X1751" s="108"/>
      <c r="AM1751" s="16"/>
      <c r="AN1751" s="16"/>
      <c r="AO1751" s="16"/>
      <c r="AP1751" s="16"/>
      <c r="AQ1751" s="16"/>
      <c r="AR1751" s="16"/>
      <c r="AS1751" s="16"/>
      <c r="AT1751" s="16"/>
      <c r="AU1751" s="16"/>
      <c r="AV1751" s="16"/>
      <c r="AW1751" s="16"/>
    </row>
    <row r="1752" spans="1:49" ht="15.75" customHeight="1" x14ac:dyDescent="0.25">
      <c r="A1752" s="135" t="s">
        <v>1999</v>
      </c>
      <c r="B1752" s="134">
        <v>33600000</v>
      </c>
      <c r="C1752" s="129" t="s">
        <v>1315</v>
      </c>
      <c r="D1752" s="113" t="s">
        <v>43</v>
      </c>
      <c r="E1752" s="116" t="s">
        <v>1316</v>
      </c>
      <c r="F1752" s="105" t="s">
        <v>1314</v>
      </c>
      <c r="G1752" s="100">
        <v>642</v>
      </c>
      <c r="H1752" s="103" t="s">
        <v>1317</v>
      </c>
      <c r="I1752" s="99" t="s">
        <v>8</v>
      </c>
      <c r="J1752" s="12"/>
      <c r="K1752" s="13"/>
      <c r="L1752" s="14"/>
      <c r="M1752" s="15"/>
      <c r="N1752" s="12"/>
      <c r="O1752" s="108">
        <f>SUM(L1752:L1753)</f>
        <v>0</v>
      </c>
      <c r="P1752" s="108">
        <f>SUM(M1752:M1753)</f>
        <v>0</v>
      </c>
      <c r="Q1752" s="108">
        <f>SUM(L1754:L1755)</f>
        <v>0</v>
      </c>
      <c r="R1752" s="108">
        <f>SUM(M1754:M1755)</f>
        <v>0</v>
      </c>
      <c r="S1752" s="108">
        <f>SUM(L1756:L1757)</f>
        <v>642</v>
      </c>
      <c r="T1752" s="108">
        <f>SUM(M1756:M1757)</f>
        <v>642</v>
      </c>
      <c r="U1752" s="108">
        <f>SUM(L1758:L1759)</f>
        <v>0</v>
      </c>
      <c r="V1752" s="108">
        <f>SUM(M1758:M1759)</f>
        <v>0</v>
      </c>
      <c r="W1752" s="108">
        <f t="shared" ref="W1752" si="119">O1752+Q1752+S1752+U1752</f>
        <v>642</v>
      </c>
      <c r="X1752" s="108">
        <f t="shared" ref="X1752" si="120">P1752+R1752+T1752+V1752</f>
        <v>642</v>
      </c>
      <c r="AM1752" s="16"/>
      <c r="AN1752" s="16"/>
      <c r="AO1752" s="16"/>
      <c r="AP1752" s="16"/>
      <c r="AQ1752" s="16"/>
      <c r="AR1752" s="16"/>
      <c r="AS1752" s="16"/>
      <c r="AT1752" s="16"/>
      <c r="AU1752" s="16"/>
      <c r="AV1752" s="16"/>
      <c r="AW1752" s="16"/>
    </row>
    <row r="1753" spans="1:49" ht="15.75" customHeight="1" x14ac:dyDescent="0.25">
      <c r="A1753" s="135"/>
      <c r="B1753" s="134"/>
      <c r="C1753" s="129"/>
      <c r="D1753" s="114"/>
      <c r="E1753" s="117"/>
      <c r="F1753" s="106"/>
      <c r="G1753" s="101"/>
      <c r="H1753" s="104"/>
      <c r="I1753" s="99"/>
      <c r="J1753" s="12"/>
      <c r="K1753" s="13"/>
      <c r="L1753" s="14"/>
      <c r="M1753" s="14"/>
      <c r="N1753" s="13"/>
      <c r="O1753" s="108"/>
      <c r="P1753" s="108"/>
      <c r="Q1753" s="108"/>
      <c r="R1753" s="108"/>
      <c r="S1753" s="108"/>
      <c r="T1753" s="108"/>
      <c r="U1753" s="108"/>
      <c r="V1753" s="108"/>
      <c r="W1753" s="108"/>
      <c r="X1753" s="108"/>
      <c r="AM1753" s="16"/>
      <c r="AN1753" s="16"/>
      <c r="AO1753" s="16"/>
      <c r="AP1753" s="16"/>
      <c r="AQ1753" s="16"/>
      <c r="AR1753" s="16"/>
      <c r="AS1753" s="16"/>
      <c r="AT1753" s="16"/>
      <c r="AU1753" s="16"/>
      <c r="AV1753" s="16"/>
      <c r="AW1753" s="16"/>
    </row>
    <row r="1754" spans="1:49" ht="15.75" customHeight="1" x14ac:dyDescent="0.25">
      <c r="A1754" s="135"/>
      <c r="B1754" s="134"/>
      <c r="C1754" s="129"/>
      <c r="D1754" s="114"/>
      <c r="E1754" s="117"/>
      <c r="F1754" s="106"/>
      <c r="G1754" s="101"/>
      <c r="H1754" s="104"/>
      <c r="I1754" s="99" t="s">
        <v>19</v>
      </c>
      <c r="J1754" s="12"/>
      <c r="K1754" s="13"/>
      <c r="L1754" s="14"/>
      <c r="M1754" s="14"/>
      <c r="N1754" s="12"/>
      <c r="O1754" s="108"/>
      <c r="P1754" s="108"/>
      <c r="Q1754" s="108"/>
      <c r="R1754" s="108"/>
      <c r="S1754" s="108"/>
      <c r="T1754" s="108"/>
      <c r="U1754" s="108"/>
      <c r="V1754" s="108"/>
      <c r="W1754" s="108"/>
      <c r="X1754" s="108"/>
      <c r="AM1754" s="16"/>
      <c r="AN1754" s="16"/>
      <c r="AO1754" s="16"/>
      <c r="AP1754" s="16"/>
      <c r="AQ1754" s="16"/>
      <c r="AR1754" s="16"/>
      <c r="AS1754" s="16"/>
      <c r="AT1754" s="16"/>
      <c r="AU1754" s="16"/>
      <c r="AV1754" s="16"/>
      <c r="AW1754" s="16"/>
    </row>
    <row r="1755" spans="1:49" ht="15.75" customHeight="1" x14ac:dyDescent="0.25">
      <c r="A1755" s="135"/>
      <c r="B1755" s="134"/>
      <c r="C1755" s="129"/>
      <c r="D1755" s="114"/>
      <c r="E1755" s="117"/>
      <c r="F1755" s="106"/>
      <c r="G1755" s="101"/>
      <c r="H1755" s="104"/>
      <c r="I1755" s="99"/>
      <c r="J1755" s="12"/>
      <c r="K1755" s="13"/>
      <c r="L1755" s="14"/>
      <c r="M1755" s="14"/>
      <c r="N1755" s="12"/>
      <c r="O1755" s="108"/>
      <c r="P1755" s="108"/>
      <c r="Q1755" s="108"/>
      <c r="R1755" s="108"/>
      <c r="S1755" s="108"/>
      <c r="T1755" s="108"/>
      <c r="U1755" s="108"/>
      <c r="V1755" s="108"/>
      <c r="W1755" s="108"/>
      <c r="X1755" s="108"/>
      <c r="AM1755" s="16"/>
      <c r="AN1755" s="16"/>
      <c r="AO1755" s="16"/>
      <c r="AP1755" s="16"/>
      <c r="AQ1755" s="16"/>
      <c r="AR1755" s="16"/>
      <c r="AS1755" s="16"/>
      <c r="AT1755" s="16"/>
      <c r="AU1755" s="16"/>
      <c r="AV1755" s="16"/>
      <c r="AW1755" s="16"/>
    </row>
    <row r="1756" spans="1:49" ht="15.75" customHeight="1" x14ac:dyDescent="0.25">
      <c r="A1756" s="135"/>
      <c r="B1756" s="134"/>
      <c r="C1756" s="129"/>
      <c r="D1756" s="114"/>
      <c r="E1756" s="117"/>
      <c r="F1756" s="106"/>
      <c r="G1756" s="101"/>
      <c r="H1756" s="104"/>
      <c r="I1756" s="99" t="s">
        <v>10</v>
      </c>
      <c r="J1756" s="12" t="s">
        <v>1318</v>
      </c>
      <c r="K1756" s="13" t="s">
        <v>1299</v>
      </c>
      <c r="L1756" s="14">
        <v>642</v>
      </c>
      <c r="M1756" s="14">
        <v>642</v>
      </c>
      <c r="N1756" s="12" t="s">
        <v>1338</v>
      </c>
      <c r="O1756" s="108"/>
      <c r="P1756" s="108"/>
      <c r="Q1756" s="108"/>
      <c r="R1756" s="108"/>
      <c r="S1756" s="108"/>
      <c r="T1756" s="108"/>
      <c r="U1756" s="108"/>
      <c r="V1756" s="108"/>
      <c r="W1756" s="108"/>
      <c r="X1756" s="108"/>
      <c r="AM1756" s="16"/>
      <c r="AN1756" s="16"/>
      <c r="AO1756" s="16"/>
      <c r="AP1756" s="16"/>
      <c r="AQ1756" s="16"/>
      <c r="AR1756" s="16"/>
      <c r="AS1756" s="16"/>
      <c r="AT1756" s="16"/>
      <c r="AU1756" s="16"/>
      <c r="AV1756" s="16"/>
      <c r="AW1756" s="16"/>
    </row>
    <row r="1757" spans="1:49" ht="15.75" customHeight="1" x14ac:dyDescent="0.25">
      <c r="A1757" s="135"/>
      <c r="B1757" s="134"/>
      <c r="C1757" s="129"/>
      <c r="D1757" s="114"/>
      <c r="E1757" s="117"/>
      <c r="F1757" s="106"/>
      <c r="G1757" s="101"/>
      <c r="H1757" s="104"/>
      <c r="I1757" s="99"/>
      <c r="J1757" s="12"/>
      <c r="K1757" s="13"/>
      <c r="L1757" s="14"/>
      <c r="M1757" s="14"/>
      <c r="N1757" s="12"/>
      <c r="O1757" s="108"/>
      <c r="P1757" s="108"/>
      <c r="Q1757" s="108"/>
      <c r="R1757" s="108"/>
      <c r="S1757" s="108"/>
      <c r="T1757" s="108"/>
      <c r="U1757" s="108"/>
      <c r="V1757" s="108"/>
      <c r="W1757" s="108"/>
      <c r="X1757" s="108"/>
      <c r="AM1757" s="16"/>
      <c r="AN1757" s="16"/>
      <c r="AO1757" s="16"/>
      <c r="AP1757" s="16"/>
      <c r="AQ1757" s="16"/>
      <c r="AR1757" s="16"/>
      <c r="AS1757" s="16"/>
      <c r="AT1757" s="16"/>
      <c r="AU1757" s="16"/>
      <c r="AV1757" s="16"/>
      <c r="AW1757" s="16"/>
    </row>
    <row r="1758" spans="1:49" ht="15.75" customHeight="1" x14ac:dyDescent="0.25">
      <c r="A1758" s="135"/>
      <c r="B1758" s="134"/>
      <c r="C1758" s="129"/>
      <c r="D1758" s="114"/>
      <c r="E1758" s="117"/>
      <c r="F1758" s="106"/>
      <c r="G1758" s="101"/>
      <c r="H1758" s="104"/>
      <c r="I1758" s="99" t="s">
        <v>20</v>
      </c>
      <c r="J1758" s="12"/>
      <c r="K1758" s="13"/>
      <c r="L1758" s="14"/>
      <c r="M1758" s="15"/>
      <c r="N1758" s="12"/>
      <c r="O1758" s="108"/>
      <c r="P1758" s="108"/>
      <c r="Q1758" s="108"/>
      <c r="R1758" s="108"/>
      <c r="S1758" s="108"/>
      <c r="T1758" s="108"/>
      <c r="U1758" s="108"/>
      <c r="V1758" s="108"/>
      <c r="W1758" s="108"/>
      <c r="X1758" s="108"/>
      <c r="AM1758" s="16"/>
      <c r="AN1758" s="16"/>
      <c r="AO1758" s="16"/>
      <c r="AP1758" s="16"/>
      <c r="AQ1758" s="16"/>
      <c r="AR1758" s="16"/>
      <c r="AS1758" s="16"/>
      <c r="AT1758" s="16"/>
      <c r="AU1758" s="16"/>
      <c r="AV1758" s="16"/>
      <c r="AW1758" s="16"/>
    </row>
    <row r="1759" spans="1:49" ht="15.75" customHeight="1" x14ac:dyDescent="0.25">
      <c r="A1759" s="135"/>
      <c r="B1759" s="134"/>
      <c r="C1759" s="129"/>
      <c r="D1759" s="115"/>
      <c r="E1759" s="117"/>
      <c r="F1759" s="106"/>
      <c r="G1759" s="101"/>
      <c r="H1759" s="104"/>
      <c r="I1759" s="99"/>
      <c r="J1759" s="12"/>
      <c r="K1759" s="12"/>
      <c r="L1759" s="15"/>
      <c r="M1759" s="15"/>
      <c r="N1759" s="12"/>
      <c r="O1759" s="108"/>
      <c r="P1759" s="108"/>
      <c r="Q1759" s="108"/>
      <c r="R1759" s="108"/>
      <c r="S1759" s="108"/>
      <c r="T1759" s="108"/>
      <c r="U1759" s="108"/>
      <c r="V1759" s="108"/>
      <c r="W1759" s="108"/>
      <c r="X1759" s="108"/>
      <c r="AM1759" s="16"/>
      <c r="AN1759" s="16"/>
      <c r="AO1759" s="16"/>
      <c r="AP1759" s="16"/>
      <c r="AQ1759" s="16"/>
      <c r="AR1759" s="16"/>
      <c r="AS1759" s="16"/>
      <c r="AT1759" s="16"/>
      <c r="AU1759" s="16"/>
      <c r="AV1759" s="16"/>
      <c r="AW1759" s="16"/>
    </row>
    <row r="1760" spans="1:49" ht="15.75" customHeight="1" x14ac:dyDescent="0.25">
      <c r="A1760" s="135" t="s">
        <v>1999</v>
      </c>
      <c r="B1760" s="134">
        <v>33100000</v>
      </c>
      <c r="C1760" s="129" t="s">
        <v>1363</v>
      </c>
      <c r="D1760" s="113" t="s">
        <v>1515</v>
      </c>
      <c r="E1760" s="116" t="s">
        <v>1364</v>
      </c>
      <c r="F1760" s="105" t="s">
        <v>1365</v>
      </c>
      <c r="G1760" s="100">
        <v>5885</v>
      </c>
      <c r="H1760" s="103" t="s">
        <v>1367</v>
      </c>
      <c r="I1760" s="99" t="s">
        <v>8</v>
      </c>
      <c r="J1760" s="12"/>
      <c r="K1760" s="13"/>
      <c r="L1760" s="14"/>
      <c r="M1760" s="15"/>
      <c r="N1760" s="12"/>
      <c r="O1760" s="108">
        <f>SUM(L1760:L1761)</f>
        <v>0</v>
      </c>
      <c r="P1760" s="108">
        <f>SUM(M1760:M1761)</f>
        <v>0</v>
      </c>
      <c r="Q1760" s="108">
        <f>SUM(L1762:L1763)</f>
        <v>0</v>
      </c>
      <c r="R1760" s="108">
        <f>SUM(M1762:M1763)</f>
        <v>0</v>
      </c>
      <c r="S1760" s="108">
        <f>SUM(L1764:L1765)</f>
        <v>0</v>
      </c>
      <c r="T1760" s="108">
        <f>SUM(M1764:M1765)</f>
        <v>0</v>
      </c>
      <c r="U1760" s="108">
        <f>SUM(L1766:L1767)</f>
        <v>5885</v>
      </c>
      <c r="V1760" s="108">
        <f>SUM(M1766:M1767)</f>
        <v>5885</v>
      </c>
      <c r="W1760" s="108">
        <f t="shared" ref="W1760" si="121">O1760+Q1760+S1760+U1760</f>
        <v>5885</v>
      </c>
      <c r="X1760" s="108">
        <f t="shared" ref="X1760" si="122">P1760+R1760+T1760+V1760</f>
        <v>5885</v>
      </c>
      <c r="AM1760" s="16"/>
      <c r="AN1760" s="16"/>
      <c r="AO1760" s="16"/>
      <c r="AP1760" s="16"/>
      <c r="AQ1760" s="16"/>
      <c r="AR1760" s="16"/>
      <c r="AS1760" s="16"/>
      <c r="AT1760" s="16"/>
      <c r="AU1760" s="16"/>
      <c r="AV1760" s="16"/>
      <c r="AW1760" s="16"/>
    </row>
    <row r="1761" spans="1:49" ht="15.75" customHeight="1" x14ac:dyDescent="0.25">
      <c r="A1761" s="135"/>
      <c r="B1761" s="134"/>
      <c r="C1761" s="129"/>
      <c r="D1761" s="114"/>
      <c r="E1761" s="117"/>
      <c r="F1761" s="106"/>
      <c r="G1761" s="101"/>
      <c r="H1761" s="104"/>
      <c r="I1761" s="99"/>
      <c r="J1761" s="12"/>
      <c r="K1761" s="13"/>
      <c r="L1761" s="14"/>
      <c r="M1761" s="14"/>
      <c r="N1761" s="13"/>
      <c r="O1761" s="108"/>
      <c r="P1761" s="108"/>
      <c r="Q1761" s="108"/>
      <c r="R1761" s="108"/>
      <c r="S1761" s="108"/>
      <c r="T1761" s="108"/>
      <c r="U1761" s="108"/>
      <c r="V1761" s="108"/>
      <c r="W1761" s="108"/>
      <c r="X1761" s="108"/>
      <c r="AM1761" s="16"/>
      <c r="AN1761" s="16"/>
      <c r="AO1761" s="16"/>
      <c r="AP1761" s="16"/>
      <c r="AQ1761" s="16"/>
      <c r="AR1761" s="16"/>
      <c r="AS1761" s="16"/>
      <c r="AT1761" s="16"/>
      <c r="AU1761" s="16"/>
      <c r="AV1761" s="16"/>
      <c r="AW1761" s="16"/>
    </row>
    <row r="1762" spans="1:49" ht="15.75" customHeight="1" x14ac:dyDescent="0.25">
      <c r="A1762" s="135"/>
      <c r="B1762" s="134"/>
      <c r="C1762" s="129"/>
      <c r="D1762" s="114"/>
      <c r="E1762" s="117"/>
      <c r="F1762" s="106"/>
      <c r="G1762" s="101"/>
      <c r="H1762" s="104"/>
      <c r="I1762" s="99" t="s">
        <v>19</v>
      </c>
      <c r="J1762" s="12"/>
      <c r="K1762" s="13"/>
      <c r="L1762" s="14"/>
      <c r="M1762" s="14"/>
      <c r="N1762" s="12"/>
      <c r="O1762" s="108"/>
      <c r="P1762" s="108"/>
      <c r="Q1762" s="108"/>
      <c r="R1762" s="108"/>
      <c r="S1762" s="108"/>
      <c r="T1762" s="108"/>
      <c r="U1762" s="108"/>
      <c r="V1762" s="108"/>
      <c r="W1762" s="108"/>
      <c r="X1762" s="108"/>
      <c r="AM1762" s="16"/>
      <c r="AN1762" s="16"/>
      <c r="AO1762" s="16"/>
      <c r="AP1762" s="16"/>
      <c r="AQ1762" s="16"/>
      <c r="AR1762" s="16"/>
      <c r="AS1762" s="16"/>
      <c r="AT1762" s="16"/>
      <c r="AU1762" s="16"/>
      <c r="AV1762" s="16"/>
      <c r="AW1762" s="16"/>
    </row>
    <row r="1763" spans="1:49" ht="15.75" customHeight="1" x14ac:dyDescent="0.25">
      <c r="A1763" s="135"/>
      <c r="B1763" s="134"/>
      <c r="C1763" s="129"/>
      <c r="D1763" s="114"/>
      <c r="E1763" s="117"/>
      <c r="F1763" s="106"/>
      <c r="G1763" s="101"/>
      <c r="H1763" s="104"/>
      <c r="I1763" s="99"/>
      <c r="J1763" s="12"/>
      <c r="K1763" s="13"/>
      <c r="L1763" s="14"/>
      <c r="M1763" s="14"/>
      <c r="N1763" s="12"/>
      <c r="O1763" s="108"/>
      <c r="P1763" s="108"/>
      <c r="Q1763" s="108"/>
      <c r="R1763" s="108"/>
      <c r="S1763" s="108"/>
      <c r="T1763" s="108"/>
      <c r="U1763" s="108"/>
      <c r="V1763" s="108"/>
      <c r="W1763" s="108"/>
      <c r="X1763" s="108"/>
      <c r="AM1763" s="16"/>
      <c r="AN1763" s="16"/>
      <c r="AO1763" s="16"/>
      <c r="AP1763" s="16"/>
      <c r="AQ1763" s="16"/>
      <c r="AR1763" s="16"/>
      <c r="AS1763" s="16"/>
      <c r="AT1763" s="16"/>
      <c r="AU1763" s="16"/>
      <c r="AV1763" s="16"/>
      <c r="AW1763" s="16"/>
    </row>
    <row r="1764" spans="1:49" ht="15.75" customHeight="1" x14ac:dyDescent="0.25">
      <c r="A1764" s="135"/>
      <c r="B1764" s="134"/>
      <c r="C1764" s="129"/>
      <c r="D1764" s="114"/>
      <c r="E1764" s="117"/>
      <c r="F1764" s="106"/>
      <c r="G1764" s="101"/>
      <c r="H1764" s="104"/>
      <c r="I1764" s="99" t="s">
        <v>10</v>
      </c>
      <c r="J1764" s="12"/>
      <c r="K1764" s="13"/>
      <c r="L1764" s="14"/>
      <c r="M1764" s="15"/>
      <c r="N1764" s="12"/>
      <c r="O1764" s="108"/>
      <c r="P1764" s="108"/>
      <c r="Q1764" s="108"/>
      <c r="R1764" s="108"/>
      <c r="S1764" s="108"/>
      <c r="T1764" s="108"/>
      <c r="U1764" s="108"/>
      <c r="V1764" s="108"/>
      <c r="W1764" s="108"/>
      <c r="X1764" s="108"/>
      <c r="AM1764" s="16"/>
      <c r="AN1764" s="16"/>
      <c r="AO1764" s="16"/>
      <c r="AP1764" s="16"/>
      <c r="AQ1764" s="16"/>
      <c r="AR1764" s="16"/>
      <c r="AS1764" s="16"/>
      <c r="AT1764" s="16"/>
      <c r="AU1764" s="16"/>
      <c r="AV1764" s="16"/>
      <c r="AW1764" s="16"/>
    </row>
    <row r="1765" spans="1:49" ht="15.75" customHeight="1" x14ac:dyDescent="0.25">
      <c r="A1765" s="135"/>
      <c r="B1765" s="134"/>
      <c r="C1765" s="129"/>
      <c r="D1765" s="114"/>
      <c r="E1765" s="117"/>
      <c r="F1765" s="106"/>
      <c r="G1765" s="101"/>
      <c r="H1765" s="104"/>
      <c r="I1765" s="99"/>
      <c r="J1765" s="12"/>
      <c r="K1765" s="13"/>
      <c r="L1765" s="14"/>
      <c r="M1765" s="14"/>
      <c r="N1765" s="12"/>
      <c r="O1765" s="108"/>
      <c r="P1765" s="108"/>
      <c r="Q1765" s="108"/>
      <c r="R1765" s="108"/>
      <c r="S1765" s="108"/>
      <c r="T1765" s="108"/>
      <c r="U1765" s="108"/>
      <c r="V1765" s="108"/>
      <c r="W1765" s="108"/>
      <c r="X1765" s="108"/>
      <c r="AM1765" s="16"/>
      <c r="AN1765" s="16"/>
      <c r="AO1765" s="16"/>
      <c r="AP1765" s="16"/>
      <c r="AQ1765" s="16"/>
      <c r="AR1765" s="16"/>
      <c r="AS1765" s="16"/>
      <c r="AT1765" s="16"/>
      <c r="AU1765" s="16"/>
      <c r="AV1765" s="16"/>
      <c r="AW1765" s="16"/>
    </row>
    <row r="1766" spans="1:49" ht="15.75" customHeight="1" x14ac:dyDescent="0.25">
      <c r="A1766" s="135"/>
      <c r="B1766" s="134"/>
      <c r="C1766" s="129"/>
      <c r="D1766" s="114"/>
      <c r="E1766" s="117"/>
      <c r="F1766" s="106"/>
      <c r="G1766" s="101"/>
      <c r="H1766" s="104"/>
      <c r="I1766" s="99" t="s">
        <v>20</v>
      </c>
      <c r="J1766" s="12" t="s">
        <v>1596</v>
      </c>
      <c r="K1766" s="13" t="s">
        <v>1567</v>
      </c>
      <c r="L1766" s="14">
        <v>5885</v>
      </c>
      <c r="M1766" s="15">
        <f>5795+90</f>
        <v>5885</v>
      </c>
      <c r="N1766" s="12" t="s">
        <v>1626</v>
      </c>
      <c r="O1766" s="108"/>
      <c r="P1766" s="108"/>
      <c r="Q1766" s="108"/>
      <c r="R1766" s="108"/>
      <c r="S1766" s="108"/>
      <c r="T1766" s="108"/>
      <c r="U1766" s="108"/>
      <c r="V1766" s="108"/>
      <c r="W1766" s="108"/>
      <c r="X1766" s="108"/>
      <c r="AM1766" s="16"/>
      <c r="AN1766" s="16"/>
      <c r="AO1766" s="16"/>
      <c r="AP1766" s="16"/>
      <c r="AQ1766" s="16"/>
      <c r="AR1766" s="16"/>
      <c r="AS1766" s="16"/>
      <c r="AT1766" s="16"/>
      <c r="AU1766" s="16"/>
      <c r="AV1766" s="16"/>
      <c r="AW1766" s="16"/>
    </row>
    <row r="1767" spans="1:49" ht="15.75" customHeight="1" x14ac:dyDescent="0.25">
      <c r="A1767" s="135"/>
      <c r="B1767" s="134"/>
      <c r="C1767" s="129"/>
      <c r="D1767" s="115"/>
      <c r="E1767" s="117"/>
      <c r="F1767" s="106"/>
      <c r="G1767" s="101"/>
      <c r="H1767" s="104"/>
      <c r="I1767" s="99"/>
      <c r="J1767" s="12"/>
      <c r="K1767" s="12"/>
      <c r="L1767" s="15"/>
      <c r="M1767" s="15"/>
      <c r="N1767" s="12"/>
      <c r="O1767" s="108"/>
      <c r="P1767" s="108"/>
      <c r="Q1767" s="108"/>
      <c r="R1767" s="108"/>
      <c r="S1767" s="108"/>
      <c r="T1767" s="108"/>
      <c r="U1767" s="108"/>
      <c r="V1767" s="108"/>
      <c r="W1767" s="108"/>
      <c r="X1767" s="108"/>
      <c r="AM1767" s="16"/>
      <c r="AN1767" s="16"/>
      <c r="AO1767" s="16"/>
      <c r="AP1767" s="16"/>
      <c r="AQ1767" s="16"/>
      <c r="AR1767" s="16"/>
      <c r="AS1767" s="16"/>
      <c r="AT1767" s="16"/>
      <c r="AU1767" s="16"/>
      <c r="AV1767" s="16"/>
      <c r="AW1767" s="16"/>
    </row>
    <row r="1768" spans="1:49" ht="15.75" customHeight="1" x14ac:dyDescent="0.25">
      <c r="A1768" s="135" t="s">
        <v>1999</v>
      </c>
      <c r="B1768" s="134">
        <v>33100000</v>
      </c>
      <c r="C1768" s="129" t="s">
        <v>1830</v>
      </c>
      <c r="D1768" s="113" t="s">
        <v>162</v>
      </c>
      <c r="E1768" s="116" t="s">
        <v>1368</v>
      </c>
      <c r="F1768" s="105" t="s">
        <v>1369</v>
      </c>
      <c r="G1768" s="100">
        <v>25300</v>
      </c>
      <c r="H1768" s="103" t="s">
        <v>1370</v>
      </c>
      <c r="I1768" s="99" t="s">
        <v>8</v>
      </c>
      <c r="J1768" s="12"/>
      <c r="K1768" s="13"/>
      <c r="L1768" s="14"/>
      <c r="M1768" s="15"/>
      <c r="N1768" s="12"/>
      <c r="O1768" s="108">
        <f>SUM(L1768:L1769)</f>
        <v>0</v>
      </c>
      <c r="P1768" s="108">
        <f>SUM(M1768:M1769)</f>
        <v>0</v>
      </c>
      <c r="Q1768" s="108">
        <f>SUM(L1770:L1771)</f>
        <v>0</v>
      </c>
      <c r="R1768" s="108">
        <f>SUM(M1770:M1771)</f>
        <v>0</v>
      </c>
      <c r="S1768" s="108">
        <f>SUM(L1772:L1773)</f>
        <v>0</v>
      </c>
      <c r="T1768" s="108">
        <f>SUM(M1772:M1773)</f>
        <v>0</v>
      </c>
      <c r="U1768" s="108">
        <f>SUM(L1774:L1776)</f>
        <v>7670</v>
      </c>
      <c r="V1768" s="108">
        <f>SUM(M1774:M1776)</f>
        <v>7670</v>
      </c>
      <c r="W1768" s="108">
        <f t="shared" ref="W1768" si="123">O1768+Q1768+S1768+U1768</f>
        <v>7670</v>
      </c>
      <c r="X1768" s="108">
        <f t="shared" ref="X1768" si="124">P1768+R1768+T1768+V1768</f>
        <v>7670</v>
      </c>
      <c r="AM1768" s="16"/>
      <c r="AN1768" s="16"/>
      <c r="AO1768" s="16"/>
      <c r="AP1768" s="16"/>
      <c r="AQ1768" s="16"/>
      <c r="AR1768" s="16"/>
      <c r="AS1768" s="16"/>
      <c r="AT1768" s="16"/>
      <c r="AU1768" s="16"/>
      <c r="AV1768" s="16"/>
      <c r="AW1768" s="16"/>
    </row>
    <row r="1769" spans="1:49" ht="15.75" customHeight="1" x14ac:dyDescent="0.25">
      <c r="A1769" s="135"/>
      <c r="B1769" s="134"/>
      <c r="C1769" s="129"/>
      <c r="D1769" s="114"/>
      <c r="E1769" s="117"/>
      <c r="F1769" s="106"/>
      <c r="G1769" s="101"/>
      <c r="H1769" s="104"/>
      <c r="I1769" s="99"/>
      <c r="J1769" s="12"/>
      <c r="K1769" s="13"/>
      <c r="L1769" s="14"/>
      <c r="M1769" s="14"/>
      <c r="N1769" s="13"/>
      <c r="O1769" s="108"/>
      <c r="P1769" s="108"/>
      <c r="Q1769" s="108"/>
      <c r="R1769" s="108"/>
      <c r="S1769" s="108"/>
      <c r="T1769" s="108"/>
      <c r="U1769" s="108"/>
      <c r="V1769" s="108"/>
      <c r="W1769" s="108"/>
      <c r="X1769" s="108"/>
      <c r="AM1769" s="16"/>
      <c r="AN1769" s="16"/>
      <c r="AO1769" s="16"/>
      <c r="AP1769" s="16"/>
      <c r="AQ1769" s="16"/>
      <c r="AR1769" s="16"/>
      <c r="AS1769" s="16"/>
      <c r="AT1769" s="16"/>
      <c r="AU1769" s="16"/>
      <c r="AV1769" s="16"/>
      <c r="AW1769" s="16"/>
    </row>
    <row r="1770" spans="1:49" ht="15.75" customHeight="1" x14ac:dyDescent="0.25">
      <c r="A1770" s="135"/>
      <c r="B1770" s="134"/>
      <c r="C1770" s="129"/>
      <c r="D1770" s="114"/>
      <c r="E1770" s="117"/>
      <c r="F1770" s="106"/>
      <c r="G1770" s="101"/>
      <c r="H1770" s="104"/>
      <c r="I1770" s="99" t="s">
        <v>19</v>
      </c>
      <c r="J1770" s="12"/>
      <c r="K1770" s="13"/>
      <c r="L1770" s="14"/>
      <c r="M1770" s="14"/>
      <c r="N1770" s="12"/>
      <c r="O1770" s="108"/>
      <c r="P1770" s="108"/>
      <c r="Q1770" s="108"/>
      <c r="R1770" s="108"/>
      <c r="S1770" s="108"/>
      <c r="T1770" s="108"/>
      <c r="U1770" s="108"/>
      <c r="V1770" s="108"/>
      <c r="W1770" s="108"/>
      <c r="X1770" s="108"/>
      <c r="AM1770" s="16"/>
      <c r="AN1770" s="16"/>
      <c r="AO1770" s="16"/>
      <c r="AP1770" s="16"/>
      <c r="AQ1770" s="16"/>
      <c r="AR1770" s="16"/>
      <c r="AS1770" s="16"/>
      <c r="AT1770" s="16"/>
      <c r="AU1770" s="16"/>
      <c r="AV1770" s="16"/>
      <c r="AW1770" s="16"/>
    </row>
    <row r="1771" spans="1:49" ht="15.75" customHeight="1" x14ac:dyDescent="0.25">
      <c r="A1771" s="135"/>
      <c r="B1771" s="134"/>
      <c r="C1771" s="129"/>
      <c r="D1771" s="114"/>
      <c r="E1771" s="117"/>
      <c r="F1771" s="106"/>
      <c r="G1771" s="101"/>
      <c r="H1771" s="104"/>
      <c r="I1771" s="99"/>
      <c r="J1771" s="12"/>
      <c r="K1771" s="13"/>
      <c r="L1771" s="14"/>
      <c r="M1771" s="14"/>
      <c r="N1771" s="12"/>
      <c r="O1771" s="108"/>
      <c r="P1771" s="108"/>
      <c r="Q1771" s="108"/>
      <c r="R1771" s="108"/>
      <c r="S1771" s="108"/>
      <c r="T1771" s="108"/>
      <c r="U1771" s="108"/>
      <c r="V1771" s="108"/>
      <c r="W1771" s="108"/>
      <c r="X1771" s="108"/>
      <c r="AM1771" s="16"/>
      <c r="AN1771" s="16"/>
      <c r="AO1771" s="16"/>
      <c r="AP1771" s="16"/>
      <c r="AQ1771" s="16"/>
      <c r="AR1771" s="16"/>
      <c r="AS1771" s="16"/>
      <c r="AT1771" s="16"/>
      <c r="AU1771" s="16"/>
      <c r="AV1771" s="16"/>
      <c r="AW1771" s="16"/>
    </row>
    <row r="1772" spans="1:49" ht="15.75" customHeight="1" x14ac:dyDescent="0.25">
      <c r="A1772" s="135"/>
      <c r="B1772" s="134"/>
      <c r="C1772" s="129"/>
      <c r="D1772" s="114"/>
      <c r="E1772" s="117"/>
      <c r="F1772" s="106"/>
      <c r="G1772" s="101"/>
      <c r="H1772" s="104"/>
      <c r="I1772" s="99" t="s">
        <v>10</v>
      </c>
      <c r="J1772" s="12"/>
      <c r="K1772" s="13"/>
      <c r="L1772" s="14"/>
      <c r="M1772" s="15"/>
      <c r="N1772" s="12"/>
      <c r="O1772" s="108"/>
      <c r="P1772" s="108"/>
      <c r="Q1772" s="108"/>
      <c r="R1772" s="108"/>
      <c r="S1772" s="108"/>
      <c r="T1772" s="108"/>
      <c r="U1772" s="108"/>
      <c r="V1772" s="108"/>
      <c r="W1772" s="108"/>
      <c r="X1772" s="108"/>
      <c r="AM1772" s="16"/>
      <c r="AN1772" s="16"/>
      <c r="AO1772" s="16"/>
      <c r="AP1772" s="16"/>
      <c r="AQ1772" s="16"/>
      <c r="AR1772" s="16"/>
      <c r="AS1772" s="16"/>
      <c r="AT1772" s="16"/>
      <c r="AU1772" s="16"/>
      <c r="AV1772" s="16"/>
      <c r="AW1772" s="16"/>
    </row>
    <row r="1773" spans="1:49" ht="15.75" customHeight="1" x14ac:dyDescent="0.25">
      <c r="A1773" s="135"/>
      <c r="B1773" s="134"/>
      <c r="C1773" s="129"/>
      <c r="D1773" s="114"/>
      <c r="E1773" s="117"/>
      <c r="F1773" s="106"/>
      <c r="G1773" s="101"/>
      <c r="H1773" s="104"/>
      <c r="I1773" s="99"/>
      <c r="J1773" s="12"/>
      <c r="K1773" s="13"/>
      <c r="L1773" s="14"/>
      <c r="M1773" s="14"/>
      <c r="N1773" s="12"/>
      <c r="O1773" s="108"/>
      <c r="P1773" s="108"/>
      <c r="Q1773" s="108"/>
      <c r="R1773" s="108"/>
      <c r="S1773" s="108"/>
      <c r="T1773" s="108"/>
      <c r="U1773" s="108"/>
      <c r="V1773" s="108"/>
      <c r="W1773" s="108"/>
      <c r="X1773" s="108"/>
      <c r="AM1773" s="16"/>
      <c r="AN1773" s="16"/>
      <c r="AO1773" s="16"/>
      <c r="AP1773" s="16"/>
      <c r="AQ1773" s="16"/>
      <c r="AR1773" s="16"/>
      <c r="AS1773" s="16"/>
      <c r="AT1773" s="16"/>
      <c r="AU1773" s="16"/>
      <c r="AV1773" s="16"/>
      <c r="AW1773" s="16"/>
    </row>
    <row r="1774" spans="1:49" ht="15.75" customHeight="1" x14ac:dyDescent="0.25">
      <c r="A1774" s="135"/>
      <c r="B1774" s="134"/>
      <c r="C1774" s="129"/>
      <c r="D1774" s="114"/>
      <c r="E1774" s="117"/>
      <c r="F1774" s="106"/>
      <c r="G1774" s="101"/>
      <c r="H1774" s="104"/>
      <c r="I1774" s="99" t="s">
        <v>20</v>
      </c>
      <c r="J1774" s="12" t="s">
        <v>1512</v>
      </c>
      <c r="K1774" s="12" t="s">
        <v>1509</v>
      </c>
      <c r="L1774" s="15">
        <v>2470</v>
      </c>
      <c r="M1774" s="15">
        <v>2470</v>
      </c>
      <c r="N1774" s="12" t="s">
        <v>1540</v>
      </c>
      <c r="O1774" s="108"/>
      <c r="P1774" s="108"/>
      <c r="Q1774" s="108"/>
      <c r="R1774" s="108"/>
      <c r="S1774" s="108"/>
      <c r="T1774" s="108"/>
      <c r="U1774" s="108"/>
      <c r="V1774" s="108"/>
      <c r="W1774" s="108"/>
      <c r="X1774" s="108"/>
      <c r="AM1774" s="16"/>
      <c r="AN1774" s="16"/>
      <c r="AO1774" s="16"/>
      <c r="AP1774" s="16"/>
      <c r="AQ1774" s="16"/>
      <c r="AR1774" s="16"/>
      <c r="AS1774" s="16"/>
      <c r="AT1774" s="16"/>
      <c r="AU1774" s="16"/>
      <c r="AV1774" s="16"/>
      <c r="AW1774" s="16"/>
    </row>
    <row r="1775" spans="1:49" ht="15.75" customHeight="1" x14ac:dyDescent="0.25">
      <c r="A1775" s="135"/>
      <c r="B1775" s="134"/>
      <c r="C1775" s="129"/>
      <c r="D1775" s="114"/>
      <c r="E1775" s="117"/>
      <c r="F1775" s="106"/>
      <c r="G1775" s="101"/>
      <c r="H1775" s="104"/>
      <c r="I1775" s="99"/>
      <c r="J1775" s="12" t="s">
        <v>1831</v>
      </c>
      <c r="K1775" s="12" t="s">
        <v>1832</v>
      </c>
      <c r="L1775" s="15">
        <v>2600</v>
      </c>
      <c r="M1775" s="15">
        <v>2600</v>
      </c>
      <c r="N1775" s="12"/>
      <c r="O1775" s="108"/>
      <c r="P1775" s="108"/>
      <c r="Q1775" s="108"/>
      <c r="R1775" s="108"/>
      <c r="S1775" s="108"/>
      <c r="T1775" s="108"/>
      <c r="U1775" s="108"/>
      <c r="V1775" s="108"/>
      <c r="W1775" s="108"/>
      <c r="X1775" s="108"/>
      <c r="AM1775" s="16"/>
      <c r="AN1775" s="16"/>
      <c r="AO1775" s="16"/>
      <c r="AP1775" s="16"/>
      <c r="AQ1775" s="16"/>
      <c r="AR1775" s="16"/>
      <c r="AS1775" s="16"/>
      <c r="AT1775" s="16"/>
      <c r="AU1775" s="16"/>
      <c r="AV1775" s="16"/>
      <c r="AW1775" s="16"/>
    </row>
    <row r="1776" spans="1:49" ht="15.75" customHeight="1" x14ac:dyDescent="0.25">
      <c r="A1776" s="135"/>
      <c r="B1776" s="134"/>
      <c r="C1776" s="129"/>
      <c r="D1776" s="115"/>
      <c r="E1776" s="117"/>
      <c r="F1776" s="106"/>
      <c r="G1776" s="101"/>
      <c r="H1776" s="104"/>
      <c r="I1776" s="99"/>
      <c r="J1776" s="12" t="s">
        <v>1672</v>
      </c>
      <c r="K1776" s="12" t="s">
        <v>1658</v>
      </c>
      <c r="L1776" s="15">
        <v>2600</v>
      </c>
      <c r="M1776" s="15">
        <v>2600</v>
      </c>
      <c r="N1776" s="12" t="s">
        <v>1693</v>
      </c>
      <c r="O1776" s="108"/>
      <c r="P1776" s="108"/>
      <c r="Q1776" s="108"/>
      <c r="R1776" s="108"/>
      <c r="S1776" s="108"/>
      <c r="T1776" s="108"/>
      <c r="U1776" s="108"/>
      <c r="V1776" s="108"/>
      <c r="W1776" s="108"/>
      <c r="X1776" s="108"/>
      <c r="AM1776" s="16"/>
      <c r="AN1776" s="16"/>
      <c r="AO1776" s="16"/>
      <c r="AP1776" s="16"/>
      <c r="AQ1776" s="16"/>
      <c r="AR1776" s="16"/>
      <c r="AS1776" s="16"/>
      <c r="AT1776" s="16"/>
      <c r="AU1776" s="16"/>
      <c r="AV1776" s="16"/>
      <c r="AW1776" s="16"/>
    </row>
    <row r="1777" spans="1:49" ht="15.75" customHeight="1" x14ac:dyDescent="0.25">
      <c r="A1777" s="135" t="s">
        <v>1999</v>
      </c>
      <c r="B1777" s="134">
        <v>33100000</v>
      </c>
      <c r="C1777" s="129" t="s">
        <v>1448</v>
      </c>
      <c r="D1777" s="113" t="s">
        <v>43</v>
      </c>
      <c r="E1777" s="116" t="s">
        <v>1452</v>
      </c>
      <c r="F1777" s="105" t="s">
        <v>1449</v>
      </c>
      <c r="G1777" s="100">
        <v>2520</v>
      </c>
      <c r="H1777" s="103" t="s">
        <v>1451</v>
      </c>
      <c r="I1777" s="99" t="s">
        <v>8</v>
      </c>
      <c r="J1777" s="12"/>
      <c r="K1777" s="13"/>
      <c r="L1777" s="14"/>
      <c r="M1777" s="15"/>
      <c r="N1777" s="12"/>
      <c r="O1777" s="108">
        <f>SUM(L1777:L1778)</f>
        <v>0</v>
      </c>
      <c r="P1777" s="108">
        <f>SUM(M1777:M1778)</f>
        <v>0</v>
      </c>
      <c r="Q1777" s="108">
        <f>SUM(L1779:L1780)</f>
        <v>0</v>
      </c>
      <c r="R1777" s="108">
        <f>SUM(M1779:M1780)</f>
        <v>0</v>
      </c>
      <c r="S1777" s="108">
        <f>SUM(L1781:L1782)</f>
        <v>0</v>
      </c>
      <c r="T1777" s="108">
        <f>SUM(M1781:M1782)</f>
        <v>0</v>
      </c>
      <c r="U1777" s="108">
        <f>SUM(L1783:L1784)</f>
        <v>960</v>
      </c>
      <c r="V1777" s="108">
        <f>SUM(M1783:M1784)</f>
        <v>960</v>
      </c>
      <c r="W1777" s="108">
        <f t="shared" ref="W1777" si="125">O1777+Q1777+S1777+U1777</f>
        <v>960</v>
      </c>
      <c r="X1777" s="108">
        <f t="shared" ref="X1777" si="126">P1777+R1777+T1777+V1777</f>
        <v>960</v>
      </c>
      <c r="AM1777" s="16"/>
      <c r="AN1777" s="16"/>
      <c r="AO1777" s="16"/>
      <c r="AP1777" s="16"/>
      <c r="AQ1777" s="16"/>
      <c r="AR1777" s="16"/>
      <c r="AS1777" s="16"/>
      <c r="AT1777" s="16"/>
      <c r="AU1777" s="16"/>
      <c r="AV1777" s="16"/>
      <c r="AW1777" s="16"/>
    </row>
    <row r="1778" spans="1:49" ht="15.75" customHeight="1" x14ac:dyDescent="0.25">
      <c r="A1778" s="135"/>
      <c r="B1778" s="134"/>
      <c r="C1778" s="129"/>
      <c r="D1778" s="114"/>
      <c r="E1778" s="117"/>
      <c r="F1778" s="106"/>
      <c r="G1778" s="101"/>
      <c r="H1778" s="104"/>
      <c r="I1778" s="99"/>
      <c r="J1778" s="12"/>
      <c r="K1778" s="13"/>
      <c r="L1778" s="14"/>
      <c r="M1778" s="14"/>
      <c r="N1778" s="13"/>
      <c r="O1778" s="108"/>
      <c r="P1778" s="108"/>
      <c r="Q1778" s="108"/>
      <c r="R1778" s="108"/>
      <c r="S1778" s="108"/>
      <c r="T1778" s="108"/>
      <c r="U1778" s="108"/>
      <c r="V1778" s="108"/>
      <c r="W1778" s="108"/>
      <c r="X1778" s="108"/>
      <c r="AM1778" s="16"/>
      <c r="AN1778" s="16"/>
      <c r="AO1778" s="16"/>
      <c r="AP1778" s="16"/>
      <c r="AQ1778" s="16"/>
      <c r="AR1778" s="16"/>
      <c r="AS1778" s="16"/>
      <c r="AT1778" s="16"/>
      <c r="AU1778" s="16"/>
      <c r="AV1778" s="16"/>
      <c r="AW1778" s="16"/>
    </row>
    <row r="1779" spans="1:49" ht="15.75" customHeight="1" x14ac:dyDescent="0.25">
      <c r="A1779" s="135"/>
      <c r="B1779" s="134"/>
      <c r="C1779" s="129"/>
      <c r="D1779" s="114"/>
      <c r="E1779" s="117"/>
      <c r="F1779" s="106"/>
      <c r="G1779" s="101"/>
      <c r="H1779" s="104"/>
      <c r="I1779" s="99" t="s">
        <v>19</v>
      </c>
      <c r="J1779" s="12"/>
      <c r="K1779" s="13"/>
      <c r="L1779" s="14"/>
      <c r="M1779" s="14"/>
      <c r="N1779" s="12"/>
      <c r="O1779" s="108"/>
      <c r="P1779" s="108"/>
      <c r="Q1779" s="108"/>
      <c r="R1779" s="108"/>
      <c r="S1779" s="108"/>
      <c r="T1779" s="108"/>
      <c r="U1779" s="108"/>
      <c r="V1779" s="108"/>
      <c r="W1779" s="108"/>
      <c r="X1779" s="108"/>
      <c r="AM1779" s="16"/>
      <c r="AN1779" s="16"/>
      <c r="AO1779" s="16"/>
      <c r="AP1779" s="16"/>
      <c r="AQ1779" s="16"/>
      <c r="AR1779" s="16"/>
      <c r="AS1779" s="16"/>
      <c r="AT1779" s="16"/>
      <c r="AU1779" s="16"/>
      <c r="AV1779" s="16"/>
      <c r="AW1779" s="16"/>
    </row>
    <row r="1780" spans="1:49" ht="15.75" customHeight="1" x14ac:dyDescent="0.25">
      <c r="A1780" s="135"/>
      <c r="B1780" s="134"/>
      <c r="C1780" s="129"/>
      <c r="D1780" s="114"/>
      <c r="E1780" s="117"/>
      <c r="F1780" s="106"/>
      <c r="G1780" s="101"/>
      <c r="H1780" s="104"/>
      <c r="I1780" s="99"/>
      <c r="J1780" s="12"/>
      <c r="K1780" s="13"/>
      <c r="L1780" s="14"/>
      <c r="M1780" s="14"/>
      <c r="N1780" s="12"/>
      <c r="O1780" s="108"/>
      <c r="P1780" s="108"/>
      <c r="Q1780" s="108"/>
      <c r="R1780" s="108"/>
      <c r="S1780" s="108"/>
      <c r="T1780" s="108"/>
      <c r="U1780" s="108"/>
      <c r="V1780" s="108"/>
      <c r="W1780" s="108"/>
      <c r="X1780" s="108"/>
      <c r="AM1780" s="16"/>
      <c r="AN1780" s="16"/>
      <c r="AO1780" s="16"/>
      <c r="AP1780" s="16"/>
      <c r="AQ1780" s="16"/>
      <c r="AR1780" s="16"/>
      <c r="AS1780" s="16"/>
      <c r="AT1780" s="16"/>
      <c r="AU1780" s="16"/>
      <c r="AV1780" s="16"/>
      <c r="AW1780" s="16"/>
    </row>
    <row r="1781" spans="1:49" ht="15.75" customHeight="1" x14ac:dyDescent="0.25">
      <c r="A1781" s="135"/>
      <c r="B1781" s="134"/>
      <c r="C1781" s="129"/>
      <c r="D1781" s="114"/>
      <c r="E1781" s="117"/>
      <c r="F1781" s="106"/>
      <c r="G1781" s="101"/>
      <c r="H1781" s="104"/>
      <c r="I1781" s="99" t="s">
        <v>10</v>
      </c>
      <c r="J1781" s="12"/>
      <c r="K1781" s="13"/>
      <c r="L1781" s="14"/>
      <c r="M1781" s="15"/>
      <c r="N1781" s="12"/>
      <c r="O1781" s="108"/>
      <c r="P1781" s="108"/>
      <c r="Q1781" s="108"/>
      <c r="R1781" s="108"/>
      <c r="S1781" s="108"/>
      <c r="T1781" s="108"/>
      <c r="U1781" s="108"/>
      <c r="V1781" s="108"/>
      <c r="W1781" s="108"/>
      <c r="X1781" s="108"/>
      <c r="AM1781" s="16"/>
      <c r="AN1781" s="16"/>
      <c r="AO1781" s="16"/>
      <c r="AP1781" s="16"/>
      <c r="AQ1781" s="16"/>
      <c r="AR1781" s="16"/>
      <c r="AS1781" s="16"/>
      <c r="AT1781" s="16"/>
      <c r="AU1781" s="16"/>
      <c r="AV1781" s="16"/>
      <c r="AW1781" s="16"/>
    </row>
    <row r="1782" spans="1:49" ht="15.75" customHeight="1" x14ac:dyDescent="0.25">
      <c r="A1782" s="135"/>
      <c r="B1782" s="134"/>
      <c r="C1782" s="129"/>
      <c r="D1782" s="114"/>
      <c r="E1782" s="117"/>
      <c r="F1782" s="106"/>
      <c r="G1782" s="101"/>
      <c r="H1782" s="104"/>
      <c r="I1782" s="99"/>
      <c r="J1782" s="12"/>
      <c r="K1782" s="13"/>
      <c r="L1782" s="14"/>
      <c r="M1782" s="14"/>
      <c r="N1782" s="12"/>
      <c r="O1782" s="108"/>
      <c r="P1782" s="108"/>
      <c r="Q1782" s="108"/>
      <c r="R1782" s="108"/>
      <c r="S1782" s="108"/>
      <c r="T1782" s="108"/>
      <c r="U1782" s="108"/>
      <c r="V1782" s="108"/>
      <c r="W1782" s="108"/>
      <c r="X1782" s="108"/>
      <c r="AM1782" s="16"/>
      <c r="AN1782" s="16"/>
      <c r="AO1782" s="16"/>
      <c r="AP1782" s="16"/>
      <c r="AQ1782" s="16"/>
      <c r="AR1782" s="16"/>
      <c r="AS1782" s="16"/>
      <c r="AT1782" s="16"/>
      <c r="AU1782" s="16"/>
      <c r="AV1782" s="16"/>
      <c r="AW1782" s="16"/>
    </row>
    <row r="1783" spans="1:49" ht="15.75" customHeight="1" x14ac:dyDescent="0.25">
      <c r="A1783" s="135"/>
      <c r="B1783" s="134"/>
      <c r="C1783" s="129"/>
      <c r="D1783" s="114"/>
      <c r="E1783" s="117"/>
      <c r="F1783" s="106"/>
      <c r="G1783" s="101"/>
      <c r="H1783" s="104"/>
      <c r="I1783" s="99" t="s">
        <v>20</v>
      </c>
      <c r="J1783" s="12" t="s">
        <v>1499</v>
      </c>
      <c r="K1783" s="12" t="s">
        <v>1500</v>
      </c>
      <c r="L1783" s="15">
        <v>960</v>
      </c>
      <c r="M1783" s="15">
        <v>960</v>
      </c>
      <c r="N1783" s="12" t="s">
        <v>1536</v>
      </c>
      <c r="O1783" s="108"/>
      <c r="P1783" s="108"/>
      <c r="Q1783" s="108"/>
      <c r="R1783" s="108"/>
      <c r="S1783" s="108"/>
      <c r="T1783" s="108"/>
      <c r="U1783" s="108"/>
      <c r="V1783" s="108"/>
      <c r="W1783" s="108"/>
      <c r="X1783" s="108"/>
      <c r="AM1783" s="16"/>
      <c r="AN1783" s="16"/>
      <c r="AO1783" s="16"/>
      <c r="AP1783" s="16"/>
      <c r="AQ1783" s="16"/>
      <c r="AR1783" s="16"/>
      <c r="AS1783" s="16"/>
      <c r="AT1783" s="16"/>
      <c r="AU1783" s="16"/>
      <c r="AV1783" s="16"/>
      <c r="AW1783" s="16"/>
    </row>
    <row r="1784" spans="1:49" ht="15.75" customHeight="1" x14ac:dyDescent="0.25">
      <c r="A1784" s="135"/>
      <c r="B1784" s="134"/>
      <c r="C1784" s="129"/>
      <c r="D1784" s="115"/>
      <c r="E1784" s="117"/>
      <c r="F1784" s="106"/>
      <c r="G1784" s="101"/>
      <c r="H1784" s="104"/>
      <c r="I1784" s="99"/>
      <c r="J1784" s="12"/>
      <c r="K1784" s="12"/>
      <c r="L1784" s="15"/>
      <c r="M1784" s="15"/>
      <c r="N1784" s="12"/>
      <c r="O1784" s="108"/>
      <c r="P1784" s="108"/>
      <c r="Q1784" s="108"/>
      <c r="R1784" s="108"/>
      <c r="S1784" s="108"/>
      <c r="T1784" s="108"/>
      <c r="U1784" s="108"/>
      <c r="V1784" s="108"/>
      <c r="W1784" s="108"/>
      <c r="X1784" s="108"/>
      <c r="AM1784" s="16"/>
      <c r="AN1784" s="16"/>
      <c r="AO1784" s="16"/>
      <c r="AP1784" s="16"/>
      <c r="AQ1784" s="16"/>
      <c r="AR1784" s="16"/>
      <c r="AS1784" s="16"/>
      <c r="AT1784" s="16"/>
      <c r="AU1784" s="16"/>
      <c r="AV1784" s="16"/>
      <c r="AW1784" s="16"/>
    </row>
    <row r="1785" spans="1:49" ht="16.5" customHeight="1" x14ac:dyDescent="0.25">
      <c r="A1785" s="135" t="s">
        <v>1999</v>
      </c>
      <c r="B1785" s="134">
        <v>72400000</v>
      </c>
      <c r="C1785" s="129" t="s">
        <v>750</v>
      </c>
      <c r="D1785" s="131" t="s">
        <v>162</v>
      </c>
      <c r="E1785" s="130" t="s">
        <v>922</v>
      </c>
      <c r="F1785" s="105" t="s">
        <v>952</v>
      </c>
      <c r="G1785" s="100">
        <v>466</v>
      </c>
      <c r="H1785" s="103" t="s">
        <v>924</v>
      </c>
      <c r="I1785" s="99" t="s">
        <v>8</v>
      </c>
      <c r="J1785" s="12"/>
      <c r="K1785" s="12"/>
      <c r="L1785" s="15"/>
      <c r="M1785" s="15"/>
      <c r="N1785" s="12"/>
      <c r="O1785" s="108">
        <f>SUM(L1785:L1786)</f>
        <v>0</v>
      </c>
      <c r="P1785" s="108">
        <f>SUM(M1785:M1786)</f>
        <v>0</v>
      </c>
      <c r="Q1785" s="108">
        <f>SUM(L1787:L1788)</f>
        <v>0</v>
      </c>
      <c r="R1785" s="108">
        <f>SUM(M1787:M1788)</f>
        <v>0</v>
      </c>
      <c r="S1785" s="108">
        <f>SUM(L1789:L1790)</f>
        <v>0</v>
      </c>
      <c r="T1785" s="108">
        <f>SUM(M1789:M1790)</f>
        <v>0</v>
      </c>
      <c r="U1785" s="108">
        <f>SUM(L1791:L1792)</f>
        <v>0</v>
      </c>
      <c r="V1785" s="108">
        <f>SUM(M1791:M1792)</f>
        <v>0</v>
      </c>
      <c r="W1785" s="108">
        <f>O1785+Q1785+S1785+U1785</f>
        <v>0</v>
      </c>
      <c r="X1785" s="108">
        <f>P1785+R1785+T1785+V1785</f>
        <v>0</v>
      </c>
      <c r="AM1785" s="16"/>
      <c r="AN1785" s="16"/>
      <c r="AO1785" s="16"/>
      <c r="AP1785" s="16"/>
      <c r="AQ1785" s="16"/>
      <c r="AR1785" s="16"/>
      <c r="AS1785" s="16"/>
      <c r="AT1785" s="16"/>
      <c r="AU1785" s="16"/>
      <c r="AV1785" s="16"/>
      <c r="AW1785" s="16"/>
    </row>
    <row r="1786" spans="1:49" ht="15.75" customHeight="1" x14ac:dyDescent="0.25">
      <c r="A1786" s="135"/>
      <c r="B1786" s="134"/>
      <c r="C1786" s="129"/>
      <c r="D1786" s="132"/>
      <c r="E1786" s="130"/>
      <c r="F1786" s="106"/>
      <c r="G1786" s="101"/>
      <c r="H1786" s="104"/>
      <c r="I1786" s="99"/>
      <c r="J1786" s="12"/>
      <c r="K1786" s="13"/>
      <c r="L1786" s="14"/>
      <c r="M1786" s="14"/>
      <c r="N1786" s="12"/>
      <c r="O1786" s="108"/>
      <c r="P1786" s="108"/>
      <c r="Q1786" s="108"/>
      <c r="R1786" s="108"/>
      <c r="S1786" s="108"/>
      <c r="T1786" s="108"/>
      <c r="U1786" s="108"/>
      <c r="V1786" s="108"/>
      <c r="W1786" s="108"/>
      <c r="X1786" s="108"/>
      <c r="AM1786" s="16"/>
      <c r="AN1786" s="16"/>
      <c r="AO1786" s="16"/>
      <c r="AP1786" s="16"/>
      <c r="AQ1786" s="16"/>
      <c r="AR1786" s="16"/>
      <c r="AS1786" s="16"/>
      <c r="AT1786" s="16"/>
      <c r="AU1786" s="16"/>
      <c r="AV1786" s="16"/>
      <c r="AW1786" s="16"/>
    </row>
    <row r="1787" spans="1:49" ht="15.75" customHeight="1" x14ac:dyDescent="0.25">
      <c r="A1787" s="135"/>
      <c r="B1787" s="134"/>
      <c r="C1787" s="129"/>
      <c r="D1787" s="132"/>
      <c r="E1787" s="130"/>
      <c r="F1787" s="106"/>
      <c r="G1787" s="101"/>
      <c r="H1787" s="104"/>
      <c r="I1787" s="99" t="s">
        <v>19</v>
      </c>
      <c r="J1787" s="12"/>
      <c r="K1787" s="13"/>
      <c r="L1787" s="14"/>
      <c r="M1787" s="14"/>
      <c r="N1787" s="12"/>
      <c r="O1787" s="108"/>
      <c r="P1787" s="108"/>
      <c r="Q1787" s="108"/>
      <c r="R1787" s="108"/>
      <c r="S1787" s="108"/>
      <c r="T1787" s="108"/>
      <c r="U1787" s="108"/>
      <c r="V1787" s="108"/>
      <c r="W1787" s="108"/>
      <c r="X1787" s="108"/>
      <c r="AM1787" s="16"/>
      <c r="AN1787" s="16"/>
      <c r="AO1787" s="16"/>
      <c r="AP1787" s="16"/>
      <c r="AQ1787" s="16"/>
      <c r="AR1787" s="16"/>
      <c r="AS1787" s="16"/>
      <c r="AT1787" s="16"/>
      <c r="AU1787" s="16"/>
      <c r="AV1787" s="16"/>
      <c r="AW1787" s="16"/>
    </row>
    <row r="1788" spans="1:49" ht="15.75" customHeight="1" x14ac:dyDescent="0.25">
      <c r="A1788" s="135"/>
      <c r="B1788" s="134"/>
      <c r="C1788" s="129"/>
      <c r="D1788" s="132"/>
      <c r="E1788" s="130"/>
      <c r="F1788" s="106"/>
      <c r="G1788" s="101"/>
      <c r="H1788" s="104"/>
      <c r="I1788" s="99"/>
      <c r="J1788" s="12"/>
      <c r="K1788" s="13"/>
      <c r="L1788" s="14"/>
      <c r="M1788" s="14"/>
      <c r="N1788" s="12"/>
      <c r="O1788" s="108"/>
      <c r="P1788" s="108"/>
      <c r="Q1788" s="108"/>
      <c r="R1788" s="108"/>
      <c r="S1788" s="108"/>
      <c r="T1788" s="108"/>
      <c r="U1788" s="108"/>
      <c r="V1788" s="108"/>
      <c r="W1788" s="108"/>
      <c r="X1788" s="108"/>
      <c r="AM1788" s="16"/>
      <c r="AN1788" s="16"/>
      <c r="AO1788" s="16"/>
      <c r="AP1788" s="16"/>
      <c r="AQ1788" s="16"/>
      <c r="AR1788" s="16"/>
      <c r="AS1788" s="16"/>
      <c r="AT1788" s="16"/>
      <c r="AU1788" s="16"/>
      <c r="AV1788" s="16"/>
      <c r="AW1788" s="16"/>
    </row>
    <row r="1789" spans="1:49" ht="15.75" customHeight="1" x14ac:dyDescent="0.25">
      <c r="A1789" s="135"/>
      <c r="B1789" s="134"/>
      <c r="C1789" s="129"/>
      <c r="D1789" s="132"/>
      <c r="E1789" s="130"/>
      <c r="F1789" s="106"/>
      <c r="G1789" s="101"/>
      <c r="H1789" s="104"/>
      <c r="I1789" s="99" t="s">
        <v>10</v>
      </c>
      <c r="J1789" s="12"/>
      <c r="K1789" s="13"/>
      <c r="L1789" s="14"/>
      <c r="M1789" s="15"/>
      <c r="N1789" s="12"/>
      <c r="O1789" s="108"/>
      <c r="P1789" s="108"/>
      <c r="Q1789" s="108"/>
      <c r="R1789" s="108"/>
      <c r="S1789" s="108"/>
      <c r="T1789" s="108"/>
      <c r="U1789" s="108"/>
      <c r="V1789" s="108"/>
      <c r="W1789" s="108"/>
      <c r="X1789" s="108"/>
      <c r="AM1789" s="16"/>
      <c r="AN1789" s="16"/>
      <c r="AO1789" s="16"/>
      <c r="AP1789" s="16"/>
      <c r="AQ1789" s="16"/>
      <c r="AR1789" s="16"/>
      <c r="AS1789" s="16"/>
      <c r="AT1789" s="16"/>
      <c r="AU1789" s="16"/>
      <c r="AV1789" s="16"/>
      <c r="AW1789" s="16"/>
    </row>
    <row r="1790" spans="1:49" ht="15.75" customHeight="1" x14ac:dyDescent="0.25">
      <c r="A1790" s="135"/>
      <c r="B1790" s="134"/>
      <c r="C1790" s="129"/>
      <c r="D1790" s="132"/>
      <c r="E1790" s="130"/>
      <c r="F1790" s="106"/>
      <c r="G1790" s="101"/>
      <c r="H1790" s="104"/>
      <c r="I1790" s="99"/>
      <c r="J1790" s="12"/>
      <c r="K1790" s="13"/>
      <c r="L1790" s="14"/>
      <c r="M1790" s="14"/>
      <c r="N1790" s="12"/>
      <c r="O1790" s="108"/>
      <c r="P1790" s="108"/>
      <c r="Q1790" s="108"/>
      <c r="R1790" s="108"/>
      <c r="S1790" s="108"/>
      <c r="T1790" s="108"/>
      <c r="U1790" s="108"/>
      <c r="V1790" s="108"/>
      <c r="W1790" s="108"/>
      <c r="X1790" s="108"/>
      <c r="AM1790" s="16"/>
      <c r="AN1790" s="16"/>
      <c r="AO1790" s="16"/>
      <c r="AP1790" s="16"/>
      <c r="AQ1790" s="16"/>
      <c r="AR1790" s="16"/>
      <c r="AS1790" s="16"/>
      <c r="AT1790" s="16"/>
      <c r="AU1790" s="16"/>
      <c r="AV1790" s="16"/>
      <c r="AW1790" s="16"/>
    </row>
    <row r="1791" spans="1:49" ht="15.75" customHeight="1" x14ac:dyDescent="0.25">
      <c r="A1791" s="135"/>
      <c r="B1791" s="134"/>
      <c r="C1791" s="129"/>
      <c r="D1791" s="132"/>
      <c r="E1791" s="130"/>
      <c r="F1791" s="106"/>
      <c r="G1791" s="101"/>
      <c r="H1791" s="104"/>
      <c r="I1791" s="99" t="s">
        <v>20</v>
      </c>
      <c r="J1791" s="12"/>
      <c r="K1791" s="13"/>
      <c r="L1791" s="14"/>
      <c r="M1791" s="15"/>
      <c r="N1791" s="12"/>
      <c r="O1791" s="108"/>
      <c r="P1791" s="108"/>
      <c r="Q1791" s="108"/>
      <c r="R1791" s="108"/>
      <c r="S1791" s="108"/>
      <c r="T1791" s="108"/>
      <c r="U1791" s="108"/>
      <c r="V1791" s="108"/>
      <c r="W1791" s="108"/>
      <c r="X1791" s="108"/>
      <c r="AM1791" s="16"/>
      <c r="AN1791" s="16"/>
      <c r="AO1791" s="16"/>
      <c r="AP1791" s="16"/>
      <c r="AQ1791" s="16"/>
      <c r="AR1791" s="16"/>
      <c r="AS1791" s="16"/>
      <c r="AT1791" s="16"/>
      <c r="AU1791" s="16"/>
      <c r="AV1791" s="16"/>
      <c r="AW1791" s="16"/>
    </row>
    <row r="1792" spans="1:49" ht="16.5" customHeight="1" x14ac:dyDescent="0.25">
      <c r="A1792" s="135"/>
      <c r="B1792" s="134"/>
      <c r="C1792" s="129"/>
      <c r="D1792" s="133"/>
      <c r="E1792" s="130"/>
      <c r="F1792" s="107"/>
      <c r="G1792" s="102"/>
      <c r="H1792" s="120"/>
      <c r="I1792" s="99"/>
      <c r="J1792" s="12"/>
      <c r="K1792" s="12"/>
      <c r="L1792" s="15"/>
      <c r="M1792" s="15"/>
      <c r="N1792" s="12"/>
      <c r="O1792" s="108"/>
      <c r="P1792" s="108"/>
      <c r="Q1792" s="108"/>
      <c r="R1792" s="108"/>
      <c r="S1792" s="108"/>
      <c r="T1792" s="108"/>
      <c r="U1792" s="108"/>
      <c r="V1792" s="108"/>
      <c r="W1792" s="108"/>
      <c r="X1792" s="108"/>
      <c r="AM1792" s="16"/>
      <c r="AN1792" s="16"/>
      <c r="AO1792" s="16"/>
      <c r="AP1792" s="16"/>
      <c r="AQ1792" s="16"/>
      <c r="AR1792" s="16"/>
      <c r="AS1792" s="16"/>
      <c r="AT1792" s="16"/>
      <c r="AU1792" s="16"/>
      <c r="AV1792" s="16"/>
      <c r="AW1792" s="16"/>
    </row>
    <row r="1793" spans="1:49" ht="16.5" customHeight="1" x14ac:dyDescent="0.25">
      <c r="A1793" s="135" t="s">
        <v>1999</v>
      </c>
      <c r="B1793" s="134">
        <v>33600000</v>
      </c>
      <c r="C1793" s="129" t="s">
        <v>751</v>
      </c>
      <c r="D1793" s="131" t="s">
        <v>43</v>
      </c>
      <c r="E1793" s="130" t="s">
        <v>752</v>
      </c>
      <c r="F1793" s="105" t="s">
        <v>961</v>
      </c>
      <c r="G1793" s="100">
        <v>12010</v>
      </c>
      <c r="H1793" s="103" t="s">
        <v>962</v>
      </c>
      <c r="I1793" s="7"/>
      <c r="J1793" s="12"/>
      <c r="K1793" s="12"/>
      <c r="L1793" s="15"/>
      <c r="M1793" s="15"/>
      <c r="N1793" s="12"/>
      <c r="O1793" s="108">
        <f>SUM(L1793:L1794)</f>
        <v>0</v>
      </c>
      <c r="P1793" s="108">
        <f>SUM(M1793:M1794)</f>
        <v>0</v>
      </c>
      <c r="Q1793" s="108">
        <f>SUM(L1795:L1796)</f>
        <v>0</v>
      </c>
      <c r="R1793" s="108">
        <f>SUM(M1795:M1796)</f>
        <v>0</v>
      </c>
      <c r="S1793" s="108">
        <f>SUM(L1797:L1798)</f>
        <v>5290</v>
      </c>
      <c r="T1793" s="108">
        <f>SUM(M1797:M1798)</f>
        <v>5290</v>
      </c>
      <c r="U1793" s="108">
        <f>SUM(L1799:L1800)</f>
        <v>6060</v>
      </c>
      <c r="V1793" s="108">
        <f>SUM(M1799:M1800)</f>
        <v>6060</v>
      </c>
      <c r="W1793" s="108">
        <f>O1793+Q1793+S1793+U1793</f>
        <v>11350</v>
      </c>
      <c r="X1793" s="108">
        <f>P1793+R1793+T1793+V1793</f>
        <v>11350</v>
      </c>
      <c r="AM1793" s="16"/>
      <c r="AN1793" s="16"/>
      <c r="AO1793" s="16"/>
      <c r="AP1793" s="16"/>
      <c r="AQ1793" s="16"/>
      <c r="AR1793" s="16"/>
      <c r="AS1793" s="16"/>
      <c r="AT1793" s="16"/>
      <c r="AU1793" s="16"/>
      <c r="AV1793" s="16"/>
      <c r="AW1793" s="16"/>
    </row>
    <row r="1794" spans="1:49" ht="15.75" customHeight="1" x14ac:dyDescent="0.25">
      <c r="A1794" s="135"/>
      <c r="B1794" s="134"/>
      <c r="C1794" s="129"/>
      <c r="D1794" s="132"/>
      <c r="E1794" s="130"/>
      <c r="F1794" s="106"/>
      <c r="G1794" s="101"/>
      <c r="H1794" s="104"/>
      <c r="I1794" s="7"/>
      <c r="J1794" s="12"/>
      <c r="K1794" s="13"/>
      <c r="L1794" s="14"/>
      <c r="M1794" s="14"/>
      <c r="N1794" s="12"/>
      <c r="O1794" s="108"/>
      <c r="P1794" s="108"/>
      <c r="Q1794" s="108"/>
      <c r="R1794" s="108"/>
      <c r="S1794" s="108"/>
      <c r="T1794" s="108"/>
      <c r="U1794" s="108"/>
      <c r="V1794" s="108"/>
      <c r="W1794" s="108"/>
      <c r="X1794" s="108"/>
      <c r="AM1794" s="16"/>
      <c r="AN1794" s="16"/>
      <c r="AO1794" s="16"/>
      <c r="AP1794" s="16"/>
      <c r="AQ1794" s="16"/>
      <c r="AR1794" s="16"/>
      <c r="AS1794" s="16"/>
      <c r="AT1794" s="16"/>
      <c r="AU1794" s="16"/>
      <c r="AV1794" s="16"/>
      <c r="AW1794" s="16"/>
    </row>
    <row r="1795" spans="1:49" ht="15.75" customHeight="1" x14ac:dyDescent="0.25">
      <c r="A1795" s="135"/>
      <c r="B1795" s="134"/>
      <c r="C1795" s="129"/>
      <c r="D1795" s="132"/>
      <c r="E1795" s="130"/>
      <c r="F1795" s="106"/>
      <c r="G1795" s="101"/>
      <c r="H1795" s="104"/>
      <c r="I1795" s="99" t="s">
        <v>19</v>
      </c>
      <c r="J1795" s="12"/>
      <c r="K1795" s="13"/>
      <c r="L1795" s="14"/>
      <c r="M1795" s="14"/>
      <c r="N1795" s="12"/>
      <c r="O1795" s="108"/>
      <c r="P1795" s="108"/>
      <c r="Q1795" s="108"/>
      <c r="R1795" s="108"/>
      <c r="S1795" s="108"/>
      <c r="T1795" s="108"/>
      <c r="U1795" s="108"/>
      <c r="V1795" s="108"/>
      <c r="W1795" s="108"/>
      <c r="X1795" s="108"/>
      <c r="AM1795" s="16"/>
      <c r="AN1795" s="16"/>
      <c r="AO1795" s="16"/>
      <c r="AP1795" s="16"/>
      <c r="AQ1795" s="16"/>
      <c r="AR1795" s="16"/>
      <c r="AS1795" s="16"/>
      <c r="AT1795" s="16"/>
      <c r="AU1795" s="16"/>
      <c r="AV1795" s="16"/>
      <c r="AW1795" s="16"/>
    </row>
    <row r="1796" spans="1:49" ht="15.75" customHeight="1" x14ac:dyDescent="0.25">
      <c r="A1796" s="135"/>
      <c r="B1796" s="134"/>
      <c r="C1796" s="129"/>
      <c r="D1796" s="132"/>
      <c r="E1796" s="130"/>
      <c r="F1796" s="106"/>
      <c r="G1796" s="101"/>
      <c r="H1796" s="104"/>
      <c r="I1796" s="99"/>
      <c r="J1796" s="12"/>
      <c r="K1796" s="13"/>
      <c r="L1796" s="14"/>
      <c r="M1796" s="14"/>
      <c r="N1796" s="12"/>
      <c r="O1796" s="108"/>
      <c r="P1796" s="108"/>
      <c r="Q1796" s="108"/>
      <c r="R1796" s="108"/>
      <c r="S1796" s="108"/>
      <c r="T1796" s="108"/>
      <c r="U1796" s="108"/>
      <c r="V1796" s="108"/>
      <c r="W1796" s="108"/>
      <c r="X1796" s="108"/>
      <c r="AM1796" s="16"/>
      <c r="AN1796" s="16"/>
      <c r="AO1796" s="16"/>
      <c r="AP1796" s="16"/>
      <c r="AQ1796" s="16"/>
      <c r="AR1796" s="16"/>
      <c r="AS1796" s="16"/>
      <c r="AT1796" s="16"/>
      <c r="AU1796" s="16"/>
      <c r="AV1796" s="16"/>
      <c r="AW1796" s="16"/>
    </row>
    <row r="1797" spans="1:49" ht="15.75" customHeight="1" x14ac:dyDescent="0.25">
      <c r="A1797" s="135"/>
      <c r="B1797" s="134"/>
      <c r="C1797" s="129"/>
      <c r="D1797" s="132"/>
      <c r="E1797" s="130"/>
      <c r="F1797" s="106"/>
      <c r="G1797" s="101"/>
      <c r="H1797" s="104"/>
      <c r="I1797" s="99" t="s">
        <v>10</v>
      </c>
      <c r="J1797" s="12" t="s">
        <v>1027</v>
      </c>
      <c r="K1797" s="13" t="s">
        <v>1007</v>
      </c>
      <c r="L1797" s="14">
        <v>1690</v>
      </c>
      <c r="M1797" s="14">
        <v>1690</v>
      </c>
      <c r="N1797" s="12" t="s">
        <v>1077</v>
      </c>
      <c r="O1797" s="108"/>
      <c r="P1797" s="108"/>
      <c r="Q1797" s="108"/>
      <c r="R1797" s="108"/>
      <c r="S1797" s="108"/>
      <c r="T1797" s="108"/>
      <c r="U1797" s="108"/>
      <c r="V1797" s="108"/>
      <c r="W1797" s="108"/>
      <c r="X1797" s="108"/>
      <c r="AM1797" s="16"/>
      <c r="AN1797" s="16"/>
      <c r="AO1797" s="16"/>
      <c r="AP1797" s="16"/>
      <c r="AQ1797" s="16"/>
      <c r="AR1797" s="16"/>
      <c r="AS1797" s="16"/>
      <c r="AT1797" s="16"/>
      <c r="AU1797" s="16"/>
      <c r="AV1797" s="16"/>
      <c r="AW1797" s="16"/>
    </row>
    <row r="1798" spans="1:49" ht="12" customHeight="1" x14ac:dyDescent="0.25">
      <c r="A1798" s="135"/>
      <c r="B1798" s="134"/>
      <c r="C1798" s="129"/>
      <c r="D1798" s="132"/>
      <c r="E1798" s="130"/>
      <c r="F1798" s="106"/>
      <c r="G1798" s="101"/>
      <c r="H1798" s="104"/>
      <c r="I1798" s="99"/>
      <c r="J1798" s="12" t="s">
        <v>1156</v>
      </c>
      <c r="K1798" s="13" t="s">
        <v>1151</v>
      </c>
      <c r="L1798" s="14">
        <v>3600</v>
      </c>
      <c r="M1798" s="14">
        <v>3600</v>
      </c>
      <c r="N1798" s="12" t="s">
        <v>1217</v>
      </c>
      <c r="O1798" s="108"/>
      <c r="P1798" s="108"/>
      <c r="Q1798" s="108"/>
      <c r="R1798" s="108"/>
      <c r="S1798" s="108"/>
      <c r="T1798" s="108"/>
      <c r="U1798" s="108"/>
      <c r="V1798" s="108"/>
      <c r="W1798" s="108"/>
      <c r="X1798" s="108"/>
      <c r="AM1798" s="16"/>
      <c r="AN1798" s="16"/>
      <c r="AO1798" s="16"/>
      <c r="AP1798" s="16"/>
      <c r="AQ1798" s="16"/>
      <c r="AR1798" s="16"/>
      <c r="AS1798" s="16"/>
      <c r="AT1798" s="16"/>
      <c r="AU1798" s="16"/>
      <c r="AV1798" s="16"/>
      <c r="AW1798" s="16"/>
    </row>
    <row r="1799" spans="1:49" ht="15.75" customHeight="1" x14ac:dyDescent="0.25">
      <c r="A1799" s="135"/>
      <c r="B1799" s="134"/>
      <c r="C1799" s="129"/>
      <c r="D1799" s="132"/>
      <c r="E1799" s="130"/>
      <c r="F1799" s="106"/>
      <c r="G1799" s="101"/>
      <c r="H1799" s="104"/>
      <c r="I1799" s="99" t="s">
        <v>20</v>
      </c>
      <c r="J1799" s="12" t="s">
        <v>1618</v>
      </c>
      <c r="K1799" s="13" t="s">
        <v>1583</v>
      </c>
      <c r="L1799" s="14">
        <v>4800</v>
      </c>
      <c r="M1799" s="15">
        <v>4800</v>
      </c>
      <c r="N1799" s="12" t="s">
        <v>1641</v>
      </c>
      <c r="O1799" s="108"/>
      <c r="P1799" s="108"/>
      <c r="Q1799" s="108"/>
      <c r="R1799" s="108"/>
      <c r="S1799" s="108"/>
      <c r="T1799" s="108"/>
      <c r="U1799" s="108"/>
      <c r="V1799" s="108"/>
      <c r="W1799" s="108"/>
      <c r="X1799" s="108"/>
      <c r="AM1799" s="16"/>
      <c r="AN1799" s="16"/>
      <c r="AO1799" s="16"/>
      <c r="AP1799" s="16"/>
      <c r="AQ1799" s="16"/>
      <c r="AR1799" s="16"/>
      <c r="AS1799" s="16"/>
      <c r="AT1799" s="16"/>
      <c r="AU1799" s="16"/>
      <c r="AV1799" s="16"/>
      <c r="AW1799" s="16"/>
    </row>
    <row r="1800" spans="1:49" ht="20.25" customHeight="1" x14ac:dyDescent="0.25">
      <c r="A1800" s="135"/>
      <c r="B1800" s="134"/>
      <c r="C1800" s="129"/>
      <c r="D1800" s="133"/>
      <c r="E1800" s="130"/>
      <c r="F1800" s="107"/>
      <c r="G1800" s="102"/>
      <c r="H1800" s="120"/>
      <c r="I1800" s="99"/>
      <c r="J1800" s="12" t="s">
        <v>1873</v>
      </c>
      <c r="K1800" s="12" t="s">
        <v>43</v>
      </c>
      <c r="L1800" s="15">
        <v>1260</v>
      </c>
      <c r="M1800" s="15">
        <v>1260</v>
      </c>
      <c r="N1800" s="12" t="s">
        <v>1934</v>
      </c>
      <c r="O1800" s="108"/>
      <c r="P1800" s="108"/>
      <c r="Q1800" s="108"/>
      <c r="R1800" s="108"/>
      <c r="S1800" s="108"/>
      <c r="T1800" s="108"/>
      <c r="U1800" s="108"/>
      <c r="V1800" s="108"/>
      <c r="W1800" s="108"/>
      <c r="X1800" s="108"/>
      <c r="AM1800" s="16"/>
      <c r="AN1800" s="16"/>
      <c r="AO1800" s="16"/>
      <c r="AP1800" s="16"/>
      <c r="AQ1800" s="16"/>
      <c r="AR1800" s="16"/>
      <c r="AS1800" s="16"/>
      <c r="AT1800" s="16"/>
      <c r="AU1800" s="16"/>
      <c r="AV1800" s="16"/>
      <c r="AW1800" s="16"/>
    </row>
    <row r="1801" spans="1:49" ht="16.5" customHeight="1" x14ac:dyDescent="0.25">
      <c r="A1801" s="135" t="s">
        <v>1999</v>
      </c>
      <c r="B1801" s="134">
        <v>33600000</v>
      </c>
      <c r="C1801" s="129" t="s">
        <v>751</v>
      </c>
      <c r="D1801" s="131" t="s">
        <v>43</v>
      </c>
      <c r="E1801" s="130" t="s">
        <v>963</v>
      </c>
      <c r="F1801" s="105" t="s">
        <v>964</v>
      </c>
      <c r="G1801" s="100">
        <v>11518</v>
      </c>
      <c r="H1801" s="103" t="s">
        <v>761</v>
      </c>
      <c r="I1801" s="7"/>
      <c r="J1801" s="12"/>
      <c r="K1801" s="12"/>
      <c r="L1801" s="15"/>
      <c r="M1801" s="15"/>
      <c r="N1801" s="12"/>
      <c r="O1801" s="108">
        <f>SUM(L1801:L1802)</f>
        <v>0</v>
      </c>
      <c r="P1801" s="108">
        <f>SUM(M1801:M1802)</f>
        <v>0</v>
      </c>
      <c r="Q1801" s="108">
        <f>SUM(L1803:L1804)</f>
        <v>0</v>
      </c>
      <c r="R1801" s="108">
        <f>SUM(M1803:M1804)</f>
        <v>0</v>
      </c>
      <c r="S1801" s="108">
        <f>SUM(L1805:L1807)</f>
        <v>3637.75</v>
      </c>
      <c r="T1801" s="108">
        <f>SUM(M1805:M1807)</f>
        <v>3637.75</v>
      </c>
      <c r="U1801" s="108">
        <f>SUM(L1808:L1809)</f>
        <v>6141.2</v>
      </c>
      <c r="V1801" s="108">
        <f>SUM(M1808:M1809)</f>
        <v>6141.2</v>
      </c>
      <c r="W1801" s="108">
        <f>O1801+Q1801+S1801+U1801</f>
        <v>9778.9500000000007</v>
      </c>
      <c r="X1801" s="108">
        <f>P1801+R1801+T1801+V1801</f>
        <v>9778.9500000000007</v>
      </c>
      <c r="AM1801" s="16"/>
      <c r="AN1801" s="16"/>
      <c r="AO1801" s="16"/>
      <c r="AP1801" s="16"/>
      <c r="AQ1801" s="16"/>
      <c r="AR1801" s="16"/>
      <c r="AS1801" s="16"/>
      <c r="AT1801" s="16"/>
      <c r="AU1801" s="16"/>
      <c r="AV1801" s="16"/>
      <c r="AW1801" s="16"/>
    </row>
    <row r="1802" spans="1:49" ht="15.75" customHeight="1" x14ac:dyDescent="0.25">
      <c r="A1802" s="135"/>
      <c r="B1802" s="134"/>
      <c r="C1802" s="129"/>
      <c r="D1802" s="132"/>
      <c r="E1802" s="130"/>
      <c r="F1802" s="106"/>
      <c r="G1802" s="101"/>
      <c r="H1802" s="104"/>
      <c r="I1802" s="7"/>
      <c r="J1802" s="12"/>
      <c r="K1802" s="13"/>
      <c r="L1802" s="14"/>
      <c r="M1802" s="14"/>
      <c r="N1802" s="12"/>
      <c r="O1802" s="108"/>
      <c r="P1802" s="108"/>
      <c r="Q1802" s="108"/>
      <c r="R1802" s="108"/>
      <c r="S1802" s="108"/>
      <c r="T1802" s="108"/>
      <c r="U1802" s="108"/>
      <c r="V1802" s="108"/>
      <c r="W1802" s="108"/>
      <c r="X1802" s="108"/>
      <c r="AM1802" s="16"/>
      <c r="AN1802" s="16"/>
      <c r="AO1802" s="16"/>
      <c r="AP1802" s="16"/>
      <c r="AQ1802" s="16"/>
      <c r="AR1802" s="16"/>
      <c r="AS1802" s="16"/>
      <c r="AT1802" s="16"/>
      <c r="AU1802" s="16"/>
      <c r="AV1802" s="16"/>
      <c r="AW1802" s="16"/>
    </row>
    <row r="1803" spans="1:49" ht="15.75" customHeight="1" x14ac:dyDescent="0.25">
      <c r="A1803" s="135"/>
      <c r="B1803" s="134"/>
      <c r="C1803" s="129"/>
      <c r="D1803" s="132"/>
      <c r="E1803" s="130"/>
      <c r="F1803" s="106"/>
      <c r="G1803" s="101"/>
      <c r="H1803" s="104"/>
      <c r="I1803" s="99" t="s">
        <v>19</v>
      </c>
      <c r="J1803" s="12"/>
      <c r="K1803" s="13"/>
      <c r="L1803" s="14"/>
      <c r="M1803" s="14"/>
      <c r="N1803" s="12"/>
      <c r="O1803" s="108"/>
      <c r="P1803" s="108"/>
      <c r="Q1803" s="108"/>
      <c r="R1803" s="108"/>
      <c r="S1803" s="108"/>
      <c r="T1803" s="108"/>
      <c r="U1803" s="108"/>
      <c r="V1803" s="108"/>
      <c r="W1803" s="108"/>
      <c r="X1803" s="108"/>
      <c r="AM1803" s="16"/>
      <c r="AN1803" s="16"/>
      <c r="AO1803" s="16"/>
      <c r="AP1803" s="16"/>
      <c r="AQ1803" s="16"/>
      <c r="AR1803" s="16"/>
      <c r="AS1803" s="16"/>
      <c r="AT1803" s="16"/>
      <c r="AU1803" s="16"/>
      <c r="AV1803" s="16"/>
      <c r="AW1803" s="16"/>
    </row>
    <row r="1804" spans="1:49" ht="15.75" customHeight="1" x14ac:dyDescent="0.25">
      <c r="A1804" s="135"/>
      <c r="B1804" s="134"/>
      <c r="C1804" s="129"/>
      <c r="D1804" s="132"/>
      <c r="E1804" s="130"/>
      <c r="F1804" s="106"/>
      <c r="G1804" s="101"/>
      <c r="H1804" s="104"/>
      <c r="I1804" s="99"/>
      <c r="J1804" s="12"/>
      <c r="K1804" s="13"/>
      <c r="L1804" s="14"/>
      <c r="M1804" s="14"/>
      <c r="N1804" s="12"/>
      <c r="O1804" s="108"/>
      <c r="P1804" s="108"/>
      <c r="Q1804" s="108"/>
      <c r="R1804" s="108"/>
      <c r="S1804" s="108"/>
      <c r="T1804" s="108"/>
      <c r="U1804" s="108"/>
      <c r="V1804" s="108"/>
      <c r="W1804" s="108"/>
      <c r="X1804" s="108"/>
      <c r="AM1804" s="16"/>
      <c r="AN1804" s="16"/>
      <c r="AO1804" s="16"/>
      <c r="AP1804" s="16"/>
      <c r="AQ1804" s="16"/>
      <c r="AR1804" s="16"/>
      <c r="AS1804" s="16"/>
      <c r="AT1804" s="16"/>
      <c r="AU1804" s="16"/>
      <c r="AV1804" s="16"/>
      <c r="AW1804" s="16"/>
    </row>
    <row r="1805" spans="1:49" ht="15.75" customHeight="1" x14ac:dyDescent="0.25">
      <c r="A1805" s="135"/>
      <c r="B1805" s="134"/>
      <c r="C1805" s="129"/>
      <c r="D1805" s="132"/>
      <c r="E1805" s="130"/>
      <c r="F1805" s="106"/>
      <c r="G1805" s="101"/>
      <c r="H1805" s="104"/>
      <c r="I1805" s="99" t="s">
        <v>10</v>
      </c>
      <c r="J1805" s="12" t="s">
        <v>1028</v>
      </c>
      <c r="K1805" s="13" t="s">
        <v>1007</v>
      </c>
      <c r="L1805" s="14">
        <v>1999.75</v>
      </c>
      <c r="M1805" s="14">
        <v>1999.75</v>
      </c>
      <c r="N1805" s="12" t="s">
        <v>1078</v>
      </c>
      <c r="O1805" s="108"/>
      <c r="P1805" s="108"/>
      <c r="Q1805" s="108"/>
      <c r="R1805" s="108"/>
      <c r="S1805" s="108"/>
      <c r="T1805" s="108"/>
      <c r="U1805" s="108"/>
      <c r="V1805" s="108"/>
      <c r="W1805" s="108"/>
      <c r="X1805" s="108"/>
      <c r="AM1805" s="16"/>
      <c r="AN1805" s="16"/>
      <c r="AO1805" s="16"/>
      <c r="AP1805" s="16"/>
      <c r="AQ1805" s="16"/>
      <c r="AR1805" s="16"/>
      <c r="AS1805" s="16"/>
      <c r="AT1805" s="16"/>
      <c r="AU1805" s="16"/>
      <c r="AV1805" s="16"/>
      <c r="AW1805" s="16"/>
    </row>
    <row r="1806" spans="1:49" ht="15.75" customHeight="1" x14ac:dyDescent="0.25">
      <c r="A1806" s="135"/>
      <c r="B1806" s="134"/>
      <c r="C1806" s="129"/>
      <c r="D1806" s="132"/>
      <c r="E1806" s="130"/>
      <c r="F1806" s="106"/>
      <c r="G1806" s="101"/>
      <c r="H1806" s="104"/>
      <c r="I1806" s="99"/>
      <c r="J1806" s="12" t="s">
        <v>1339</v>
      </c>
      <c r="K1806" s="13" t="s">
        <v>1297</v>
      </c>
      <c r="L1806" s="14">
        <v>1458</v>
      </c>
      <c r="M1806" s="14">
        <v>1458</v>
      </c>
      <c r="N1806" s="12" t="s">
        <v>1372</v>
      </c>
      <c r="O1806" s="108"/>
      <c r="P1806" s="108"/>
      <c r="Q1806" s="108"/>
      <c r="R1806" s="108"/>
      <c r="S1806" s="108"/>
      <c r="T1806" s="108"/>
      <c r="U1806" s="108"/>
      <c r="V1806" s="108"/>
      <c r="W1806" s="108"/>
      <c r="X1806" s="108"/>
      <c r="AM1806" s="16"/>
      <c r="AN1806" s="16"/>
      <c r="AO1806" s="16"/>
      <c r="AP1806" s="16"/>
      <c r="AQ1806" s="16"/>
      <c r="AR1806" s="16"/>
      <c r="AS1806" s="16"/>
      <c r="AT1806" s="16"/>
      <c r="AU1806" s="16"/>
      <c r="AV1806" s="16"/>
      <c r="AW1806" s="16"/>
    </row>
    <row r="1807" spans="1:49" ht="15.75" customHeight="1" x14ac:dyDescent="0.25">
      <c r="A1807" s="135"/>
      <c r="B1807" s="134"/>
      <c r="C1807" s="129"/>
      <c r="D1807" s="132"/>
      <c r="E1807" s="130"/>
      <c r="F1807" s="106"/>
      <c r="G1807" s="101"/>
      <c r="H1807" s="104"/>
      <c r="I1807" s="99"/>
      <c r="J1807" s="12" t="s">
        <v>1181</v>
      </c>
      <c r="K1807" s="13" t="s">
        <v>1152</v>
      </c>
      <c r="L1807" s="14">
        <v>180</v>
      </c>
      <c r="M1807" s="14">
        <v>180</v>
      </c>
      <c r="N1807" s="12" t="s">
        <v>1209</v>
      </c>
      <c r="O1807" s="108"/>
      <c r="P1807" s="108"/>
      <c r="Q1807" s="108"/>
      <c r="R1807" s="108"/>
      <c r="S1807" s="108"/>
      <c r="T1807" s="108"/>
      <c r="U1807" s="108"/>
      <c r="V1807" s="108"/>
      <c r="W1807" s="108"/>
      <c r="X1807" s="108"/>
      <c r="AM1807" s="16"/>
      <c r="AN1807" s="16"/>
      <c r="AO1807" s="16"/>
      <c r="AP1807" s="16"/>
      <c r="AQ1807" s="16"/>
      <c r="AR1807" s="16"/>
      <c r="AS1807" s="16"/>
      <c r="AT1807" s="16"/>
      <c r="AU1807" s="16"/>
      <c r="AV1807" s="16"/>
      <c r="AW1807" s="16"/>
    </row>
    <row r="1808" spans="1:49" ht="15.75" customHeight="1" x14ac:dyDescent="0.25">
      <c r="A1808" s="135"/>
      <c r="B1808" s="134"/>
      <c r="C1808" s="129"/>
      <c r="D1808" s="132"/>
      <c r="E1808" s="130"/>
      <c r="F1808" s="106"/>
      <c r="G1808" s="101"/>
      <c r="H1808" s="104"/>
      <c r="I1808" s="99" t="s">
        <v>20</v>
      </c>
      <c r="J1808" s="12" t="s">
        <v>1617</v>
      </c>
      <c r="K1808" s="13" t="s">
        <v>1587</v>
      </c>
      <c r="L1808" s="14">
        <v>714</v>
      </c>
      <c r="M1808" s="15">
        <v>714</v>
      </c>
      <c r="N1808" s="12" t="s">
        <v>1641</v>
      </c>
      <c r="O1808" s="108"/>
      <c r="P1808" s="108"/>
      <c r="Q1808" s="108"/>
      <c r="R1808" s="108"/>
      <c r="S1808" s="108"/>
      <c r="T1808" s="108"/>
      <c r="U1808" s="108"/>
      <c r="V1808" s="108"/>
      <c r="W1808" s="108"/>
      <c r="X1808" s="108"/>
      <c r="AM1808" s="16"/>
      <c r="AN1808" s="16"/>
      <c r="AO1808" s="16"/>
      <c r="AP1808" s="16"/>
      <c r="AQ1808" s="16"/>
      <c r="AR1808" s="16"/>
      <c r="AS1808" s="16"/>
      <c r="AT1808" s="16"/>
      <c r="AU1808" s="16"/>
      <c r="AV1808" s="16"/>
      <c r="AW1808" s="16"/>
    </row>
    <row r="1809" spans="1:49" ht="20.25" customHeight="1" x14ac:dyDescent="0.25">
      <c r="A1809" s="135"/>
      <c r="B1809" s="134"/>
      <c r="C1809" s="129"/>
      <c r="D1809" s="133"/>
      <c r="E1809" s="130"/>
      <c r="F1809" s="107"/>
      <c r="G1809" s="102"/>
      <c r="H1809" s="120"/>
      <c r="I1809" s="99"/>
      <c r="J1809" s="12" t="s">
        <v>1872</v>
      </c>
      <c r="K1809" s="12" t="s">
        <v>1864</v>
      </c>
      <c r="L1809" s="15">
        <v>5427.2</v>
      </c>
      <c r="M1809" s="15">
        <v>5427.2</v>
      </c>
      <c r="N1809" s="12" t="s">
        <v>1934</v>
      </c>
      <c r="O1809" s="108"/>
      <c r="P1809" s="108"/>
      <c r="Q1809" s="108"/>
      <c r="R1809" s="108"/>
      <c r="S1809" s="108"/>
      <c r="T1809" s="108"/>
      <c r="U1809" s="108"/>
      <c r="V1809" s="108"/>
      <c r="W1809" s="108"/>
      <c r="X1809" s="108"/>
      <c r="AM1809" s="16"/>
      <c r="AN1809" s="16"/>
      <c r="AO1809" s="16"/>
      <c r="AP1809" s="16"/>
      <c r="AQ1809" s="16"/>
      <c r="AR1809" s="16"/>
      <c r="AS1809" s="16"/>
      <c r="AT1809" s="16"/>
      <c r="AU1809" s="16"/>
      <c r="AV1809" s="16"/>
      <c r="AW1809" s="16"/>
    </row>
    <row r="1810" spans="1:49" ht="16.5" customHeight="1" x14ac:dyDescent="0.25">
      <c r="A1810" s="135" t="s">
        <v>1999</v>
      </c>
      <c r="B1810" s="134">
        <v>42500000</v>
      </c>
      <c r="C1810" s="129" t="s">
        <v>753</v>
      </c>
      <c r="D1810" s="131" t="s">
        <v>980</v>
      </c>
      <c r="E1810" s="130" t="s">
        <v>754</v>
      </c>
      <c r="F1810" s="105" t="s">
        <v>876</v>
      </c>
      <c r="G1810" s="100">
        <v>6241.2</v>
      </c>
      <c r="H1810" s="103" t="s">
        <v>875</v>
      </c>
      <c r="I1810" s="103" t="s">
        <v>8</v>
      </c>
      <c r="J1810" s="12"/>
      <c r="K1810" s="12"/>
      <c r="L1810" s="15"/>
      <c r="M1810" s="15"/>
      <c r="N1810" s="12"/>
      <c r="O1810" s="108">
        <f>SUM(L1810:L1811)</f>
        <v>0</v>
      </c>
      <c r="P1810" s="108">
        <f>SUM(M1810:M1811)</f>
        <v>0</v>
      </c>
      <c r="Q1810" s="108">
        <f>SUM(L1812:L1813)</f>
        <v>6241.2</v>
      </c>
      <c r="R1810" s="108">
        <f>SUM(M1812:M1813)</f>
        <v>6241.2</v>
      </c>
      <c r="S1810" s="108">
        <f>SUM(L1814:L1815)</f>
        <v>0</v>
      </c>
      <c r="T1810" s="108">
        <f>SUM(M1814:M1815)</f>
        <v>0</v>
      </c>
      <c r="U1810" s="108">
        <f>SUM(L1816:L1817)</f>
        <v>0</v>
      </c>
      <c r="V1810" s="108">
        <f>SUM(M1816:M1817)</f>
        <v>0</v>
      </c>
      <c r="W1810" s="108">
        <f>O1810+Q1810+S1810+U1810</f>
        <v>6241.2</v>
      </c>
      <c r="X1810" s="108">
        <f>P1810+R1810+T1810+V1810</f>
        <v>6241.2</v>
      </c>
      <c r="AM1810" s="16"/>
      <c r="AN1810" s="16"/>
      <c r="AO1810" s="16"/>
      <c r="AP1810" s="16"/>
      <c r="AQ1810" s="16"/>
      <c r="AR1810" s="16"/>
      <c r="AS1810" s="16"/>
      <c r="AT1810" s="16"/>
      <c r="AU1810" s="16"/>
      <c r="AV1810" s="16"/>
      <c r="AW1810" s="16"/>
    </row>
    <row r="1811" spans="1:49" ht="15.75" customHeight="1" x14ac:dyDescent="0.25">
      <c r="A1811" s="135"/>
      <c r="B1811" s="134"/>
      <c r="C1811" s="129"/>
      <c r="D1811" s="132"/>
      <c r="E1811" s="130"/>
      <c r="F1811" s="106"/>
      <c r="G1811" s="101"/>
      <c r="H1811" s="104"/>
      <c r="I1811" s="120"/>
      <c r="J1811" s="12"/>
      <c r="K1811" s="13"/>
      <c r="L1811" s="14"/>
      <c r="M1811" s="14"/>
      <c r="N1811" s="12"/>
      <c r="O1811" s="108"/>
      <c r="P1811" s="108"/>
      <c r="Q1811" s="108"/>
      <c r="R1811" s="108"/>
      <c r="S1811" s="108"/>
      <c r="T1811" s="108"/>
      <c r="U1811" s="108"/>
      <c r="V1811" s="108"/>
      <c r="W1811" s="108"/>
      <c r="X1811" s="108"/>
      <c r="AM1811" s="16"/>
      <c r="AN1811" s="16"/>
      <c r="AO1811" s="16"/>
      <c r="AP1811" s="16"/>
      <c r="AQ1811" s="16"/>
      <c r="AR1811" s="16"/>
      <c r="AS1811" s="16"/>
      <c r="AT1811" s="16"/>
      <c r="AU1811" s="16"/>
      <c r="AV1811" s="16"/>
      <c r="AW1811" s="16"/>
    </row>
    <row r="1812" spans="1:49" ht="15.75" customHeight="1" x14ac:dyDescent="0.25">
      <c r="A1812" s="135"/>
      <c r="B1812" s="134"/>
      <c r="C1812" s="129"/>
      <c r="D1812" s="132"/>
      <c r="E1812" s="130"/>
      <c r="F1812" s="106"/>
      <c r="G1812" s="101"/>
      <c r="H1812" s="104"/>
      <c r="I1812" s="99" t="s">
        <v>19</v>
      </c>
      <c r="J1812" s="12"/>
      <c r="K1812" s="13"/>
      <c r="L1812" s="14"/>
      <c r="M1812" s="14"/>
      <c r="N1812" s="12"/>
      <c r="O1812" s="108"/>
      <c r="P1812" s="108"/>
      <c r="Q1812" s="108"/>
      <c r="R1812" s="108"/>
      <c r="S1812" s="108"/>
      <c r="T1812" s="108"/>
      <c r="U1812" s="108"/>
      <c r="V1812" s="108"/>
      <c r="W1812" s="108"/>
      <c r="X1812" s="108"/>
      <c r="AM1812" s="16"/>
      <c r="AN1812" s="16"/>
      <c r="AO1812" s="16"/>
      <c r="AP1812" s="16"/>
      <c r="AQ1812" s="16"/>
      <c r="AR1812" s="16"/>
      <c r="AS1812" s="16"/>
      <c r="AT1812" s="16"/>
      <c r="AU1812" s="16"/>
      <c r="AV1812" s="16"/>
      <c r="AW1812" s="16"/>
    </row>
    <row r="1813" spans="1:49" ht="15.75" customHeight="1" x14ac:dyDescent="0.25">
      <c r="A1813" s="135"/>
      <c r="B1813" s="134"/>
      <c r="C1813" s="129"/>
      <c r="D1813" s="132"/>
      <c r="E1813" s="130"/>
      <c r="F1813" s="106"/>
      <c r="G1813" s="101"/>
      <c r="H1813" s="104"/>
      <c r="I1813" s="99"/>
      <c r="J1813" s="12" t="s">
        <v>956</v>
      </c>
      <c r="K1813" s="13" t="s">
        <v>955</v>
      </c>
      <c r="L1813" s="14">
        <v>6241.2</v>
      </c>
      <c r="M1813" s="14">
        <v>6241.2</v>
      </c>
      <c r="N1813" s="12" t="s">
        <v>975</v>
      </c>
      <c r="O1813" s="108"/>
      <c r="P1813" s="108"/>
      <c r="Q1813" s="108"/>
      <c r="R1813" s="108"/>
      <c r="S1813" s="108"/>
      <c r="T1813" s="108"/>
      <c r="U1813" s="108"/>
      <c r="V1813" s="108"/>
      <c r="W1813" s="108"/>
      <c r="X1813" s="108"/>
      <c r="AM1813" s="16"/>
      <c r="AN1813" s="16"/>
      <c r="AO1813" s="16"/>
      <c r="AP1813" s="16"/>
      <c r="AQ1813" s="16"/>
      <c r="AR1813" s="16"/>
      <c r="AS1813" s="16"/>
      <c r="AT1813" s="16"/>
      <c r="AU1813" s="16"/>
      <c r="AV1813" s="16"/>
      <c r="AW1813" s="16"/>
    </row>
    <row r="1814" spans="1:49" ht="15.75" customHeight="1" x14ac:dyDescent="0.25">
      <c r="A1814" s="135"/>
      <c r="B1814" s="134"/>
      <c r="C1814" s="129"/>
      <c r="D1814" s="132"/>
      <c r="E1814" s="130"/>
      <c r="F1814" s="106"/>
      <c r="G1814" s="101"/>
      <c r="H1814" s="104"/>
      <c r="I1814" s="99" t="s">
        <v>10</v>
      </c>
      <c r="J1814" s="12"/>
      <c r="K1814" s="13"/>
      <c r="L1814" s="14"/>
      <c r="M1814" s="15"/>
      <c r="N1814" s="12"/>
      <c r="O1814" s="108"/>
      <c r="P1814" s="108"/>
      <c r="Q1814" s="108"/>
      <c r="R1814" s="108"/>
      <c r="S1814" s="108"/>
      <c r="T1814" s="108"/>
      <c r="U1814" s="108"/>
      <c r="V1814" s="108"/>
      <c r="W1814" s="108"/>
      <c r="X1814" s="108"/>
      <c r="AM1814" s="16"/>
      <c r="AN1814" s="16"/>
      <c r="AO1814" s="16"/>
      <c r="AP1814" s="16"/>
      <c r="AQ1814" s="16"/>
      <c r="AR1814" s="16"/>
      <c r="AS1814" s="16"/>
      <c r="AT1814" s="16"/>
      <c r="AU1814" s="16"/>
      <c r="AV1814" s="16"/>
      <c r="AW1814" s="16"/>
    </row>
    <row r="1815" spans="1:49" ht="15.75" customHeight="1" x14ac:dyDescent="0.25">
      <c r="A1815" s="135"/>
      <c r="B1815" s="134"/>
      <c r="C1815" s="129"/>
      <c r="D1815" s="132"/>
      <c r="E1815" s="130"/>
      <c r="F1815" s="106"/>
      <c r="G1815" s="101"/>
      <c r="H1815" s="104"/>
      <c r="I1815" s="99"/>
      <c r="J1815" s="12"/>
      <c r="K1815" s="13"/>
      <c r="L1815" s="14"/>
      <c r="M1815" s="14"/>
      <c r="N1815" s="12"/>
      <c r="O1815" s="108"/>
      <c r="P1815" s="108"/>
      <c r="Q1815" s="108"/>
      <c r="R1815" s="108"/>
      <c r="S1815" s="108"/>
      <c r="T1815" s="108"/>
      <c r="U1815" s="108"/>
      <c r="V1815" s="108"/>
      <c r="W1815" s="108"/>
      <c r="X1815" s="108"/>
      <c r="AM1815" s="16"/>
      <c r="AN1815" s="16"/>
      <c r="AO1815" s="16"/>
      <c r="AP1815" s="16"/>
      <c r="AQ1815" s="16"/>
      <c r="AR1815" s="16"/>
      <c r="AS1815" s="16"/>
      <c r="AT1815" s="16"/>
      <c r="AU1815" s="16"/>
      <c r="AV1815" s="16"/>
      <c r="AW1815" s="16"/>
    </row>
    <row r="1816" spans="1:49" ht="15.75" customHeight="1" x14ac:dyDescent="0.25">
      <c r="A1816" s="135"/>
      <c r="B1816" s="134"/>
      <c r="C1816" s="129"/>
      <c r="D1816" s="132"/>
      <c r="E1816" s="130"/>
      <c r="F1816" s="106"/>
      <c r="G1816" s="101"/>
      <c r="H1816" s="104"/>
      <c r="I1816" s="99" t="s">
        <v>20</v>
      </c>
      <c r="J1816" s="12"/>
      <c r="K1816" s="13"/>
      <c r="L1816" s="14"/>
      <c r="M1816" s="15"/>
      <c r="N1816" s="12"/>
      <c r="O1816" s="108"/>
      <c r="P1816" s="108"/>
      <c r="Q1816" s="108"/>
      <c r="R1816" s="108"/>
      <c r="S1816" s="108"/>
      <c r="T1816" s="108"/>
      <c r="U1816" s="108"/>
      <c r="V1816" s="108"/>
      <c r="W1816" s="108"/>
      <c r="X1816" s="108"/>
      <c r="AM1816" s="16"/>
      <c r="AN1816" s="16"/>
      <c r="AO1816" s="16"/>
      <c r="AP1816" s="16"/>
      <c r="AQ1816" s="16"/>
      <c r="AR1816" s="16"/>
      <c r="AS1816" s="16"/>
      <c r="AT1816" s="16"/>
      <c r="AU1816" s="16"/>
      <c r="AV1816" s="16"/>
      <c r="AW1816" s="16"/>
    </row>
    <row r="1817" spans="1:49" ht="16.5" customHeight="1" x14ac:dyDescent="0.25">
      <c r="A1817" s="135"/>
      <c r="B1817" s="134"/>
      <c r="C1817" s="129"/>
      <c r="D1817" s="133"/>
      <c r="E1817" s="130"/>
      <c r="F1817" s="107"/>
      <c r="G1817" s="102"/>
      <c r="H1817" s="120"/>
      <c r="I1817" s="99"/>
      <c r="J1817" s="12"/>
      <c r="K1817" s="12"/>
      <c r="L1817" s="15"/>
      <c r="M1817" s="15"/>
      <c r="N1817" s="12"/>
      <c r="O1817" s="108"/>
      <c r="P1817" s="108"/>
      <c r="Q1817" s="108"/>
      <c r="R1817" s="108"/>
      <c r="S1817" s="108"/>
      <c r="T1817" s="108"/>
      <c r="U1817" s="108"/>
      <c r="V1817" s="108"/>
      <c r="W1817" s="108"/>
      <c r="X1817" s="108"/>
      <c r="AM1817" s="16"/>
      <c r="AN1817" s="16"/>
      <c r="AO1817" s="16"/>
      <c r="AP1817" s="16"/>
      <c r="AQ1817" s="16"/>
      <c r="AR1817" s="16"/>
      <c r="AS1817" s="16"/>
      <c r="AT1817" s="16"/>
      <c r="AU1817" s="16"/>
      <c r="AV1817" s="16"/>
      <c r="AW1817" s="16"/>
    </row>
    <row r="1818" spans="1:49" ht="16.5" customHeight="1" x14ac:dyDescent="0.25">
      <c r="A1818" s="135" t="s">
        <v>1999</v>
      </c>
      <c r="B1818" s="134">
        <v>30100000</v>
      </c>
      <c r="C1818" s="129" t="s">
        <v>756</v>
      </c>
      <c r="D1818" s="54"/>
      <c r="E1818" s="130" t="s">
        <v>977</v>
      </c>
      <c r="F1818" s="105" t="s">
        <v>979</v>
      </c>
      <c r="G1818" s="100">
        <v>448</v>
      </c>
      <c r="H1818" s="103" t="s">
        <v>978</v>
      </c>
      <c r="I1818" s="7"/>
      <c r="J1818" s="12"/>
      <c r="K1818" s="12"/>
      <c r="L1818" s="15"/>
      <c r="M1818" s="15"/>
      <c r="N1818" s="12"/>
      <c r="O1818" s="108">
        <f>SUM(L1818:L1819)</f>
        <v>0</v>
      </c>
      <c r="P1818" s="108">
        <f>SUM(M1818:M1819)</f>
        <v>0</v>
      </c>
      <c r="Q1818" s="108">
        <f>SUM(L1820:L1821)</f>
        <v>448</v>
      </c>
      <c r="R1818" s="108">
        <f>SUM(M1820:M1821)</f>
        <v>448</v>
      </c>
      <c r="S1818" s="108">
        <f>SUM(L1822:L1823)</f>
        <v>0</v>
      </c>
      <c r="T1818" s="108">
        <f>SUM(M1822:M1823)</f>
        <v>0</v>
      </c>
      <c r="U1818" s="108">
        <f>SUM(L1824:L1825)</f>
        <v>0</v>
      </c>
      <c r="V1818" s="108">
        <f>SUM(M1824:M1825)</f>
        <v>0</v>
      </c>
      <c r="W1818" s="108">
        <f>O1818+Q1818+S1818+U1818</f>
        <v>448</v>
      </c>
      <c r="X1818" s="108">
        <f>P1818+R1818+T1818+V1818</f>
        <v>448</v>
      </c>
      <c r="AM1818" s="16"/>
      <c r="AN1818" s="16"/>
      <c r="AO1818" s="16"/>
      <c r="AP1818" s="16"/>
      <c r="AQ1818" s="16"/>
      <c r="AR1818" s="16"/>
      <c r="AS1818" s="16"/>
      <c r="AT1818" s="16"/>
      <c r="AU1818" s="16"/>
      <c r="AV1818" s="16"/>
      <c r="AW1818" s="16"/>
    </row>
    <row r="1819" spans="1:49" ht="15.75" customHeight="1" x14ac:dyDescent="0.25">
      <c r="A1819" s="135"/>
      <c r="B1819" s="134"/>
      <c r="C1819" s="129"/>
      <c r="D1819" s="55"/>
      <c r="E1819" s="130"/>
      <c r="F1819" s="106"/>
      <c r="G1819" s="101"/>
      <c r="H1819" s="104"/>
      <c r="I1819" s="7"/>
      <c r="J1819" s="12"/>
      <c r="K1819" s="13"/>
      <c r="L1819" s="14"/>
      <c r="M1819" s="14"/>
      <c r="N1819" s="12"/>
      <c r="O1819" s="108"/>
      <c r="P1819" s="108"/>
      <c r="Q1819" s="108"/>
      <c r="R1819" s="108"/>
      <c r="S1819" s="108"/>
      <c r="T1819" s="108"/>
      <c r="U1819" s="108"/>
      <c r="V1819" s="108"/>
      <c r="W1819" s="108"/>
      <c r="X1819" s="108"/>
      <c r="AM1819" s="16"/>
      <c r="AN1819" s="16"/>
      <c r="AO1819" s="16"/>
      <c r="AP1819" s="16"/>
      <c r="AQ1819" s="16"/>
      <c r="AR1819" s="16"/>
      <c r="AS1819" s="16"/>
      <c r="AT1819" s="16"/>
      <c r="AU1819" s="16"/>
      <c r="AV1819" s="16"/>
      <c r="AW1819" s="16"/>
    </row>
    <row r="1820" spans="1:49" ht="15.75" customHeight="1" x14ac:dyDescent="0.25">
      <c r="A1820" s="135"/>
      <c r="B1820" s="134"/>
      <c r="C1820" s="129"/>
      <c r="D1820" s="55"/>
      <c r="E1820" s="130"/>
      <c r="F1820" s="106"/>
      <c r="G1820" s="101"/>
      <c r="H1820" s="104"/>
      <c r="I1820" s="99" t="s">
        <v>19</v>
      </c>
      <c r="J1820" s="12"/>
      <c r="K1820" s="13"/>
      <c r="L1820" s="14"/>
      <c r="M1820" s="14"/>
      <c r="N1820" s="12"/>
      <c r="O1820" s="108"/>
      <c r="P1820" s="108"/>
      <c r="Q1820" s="108"/>
      <c r="R1820" s="108"/>
      <c r="S1820" s="108"/>
      <c r="T1820" s="108"/>
      <c r="U1820" s="108"/>
      <c r="V1820" s="108"/>
      <c r="W1820" s="108"/>
      <c r="X1820" s="108"/>
      <c r="AM1820" s="16"/>
      <c r="AN1820" s="16"/>
      <c r="AO1820" s="16"/>
      <c r="AP1820" s="16"/>
      <c r="AQ1820" s="16"/>
      <c r="AR1820" s="16"/>
      <c r="AS1820" s="16"/>
      <c r="AT1820" s="16"/>
      <c r="AU1820" s="16"/>
      <c r="AV1820" s="16"/>
      <c r="AW1820" s="16"/>
    </row>
    <row r="1821" spans="1:49" ht="15.75" customHeight="1" x14ac:dyDescent="0.25">
      <c r="A1821" s="135"/>
      <c r="B1821" s="134"/>
      <c r="C1821" s="129"/>
      <c r="D1821" s="55" t="s">
        <v>1068</v>
      </c>
      <c r="E1821" s="130"/>
      <c r="F1821" s="106"/>
      <c r="G1821" s="101"/>
      <c r="H1821" s="104"/>
      <c r="I1821" s="99"/>
      <c r="J1821" s="12" t="s">
        <v>1034</v>
      </c>
      <c r="K1821" s="13" t="s">
        <v>1035</v>
      </c>
      <c r="L1821" s="14">
        <v>448</v>
      </c>
      <c r="M1821" s="14">
        <v>448</v>
      </c>
      <c r="N1821" s="12" t="s">
        <v>1077</v>
      </c>
      <c r="O1821" s="108"/>
      <c r="P1821" s="108"/>
      <c r="Q1821" s="108"/>
      <c r="R1821" s="108"/>
      <c r="S1821" s="108"/>
      <c r="T1821" s="108"/>
      <c r="U1821" s="108"/>
      <c r="V1821" s="108"/>
      <c r="W1821" s="108"/>
      <c r="X1821" s="108"/>
      <c r="AM1821" s="16"/>
      <c r="AN1821" s="16"/>
      <c r="AO1821" s="16"/>
      <c r="AP1821" s="16"/>
      <c r="AQ1821" s="16"/>
      <c r="AR1821" s="16"/>
      <c r="AS1821" s="16"/>
      <c r="AT1821" s="16"/>
      <c r="AU1821" s="16"/>
      <c r="AV1821" s="16"/>
      <c r="AW1821" s="16"/>
    </row>
    <row r="1822" spans="1:49" ht="15.75" customHeight="1" x14ac:dyDescent="0.25">
      <c r="A1822" s="135"/>
      <c r="B1822" s="134"/>
      <c r="C1822" s="129"/>
      <c r="D1822" s="55"/>
      <c r="E1822" s="130"/>
      <c r="F1822" s="106"/>
      <c r="G1822" s="101"/>
      <c r="H1822" s="104"/>
      <c r="I1822" s="99" t="s">
        <v>10</v>
      </c>
      <c r="J1822" s="12"/>
      <c r="K1822" s="13"/>
      <c r="L1822" s="14"/>
      <c r="M1822" s="15"/>
      <c r="N1822" s="12"/>
      <c r="O1822" s="108"/>
      <c r="P1822" s="108"/>
      <c r="Q1822" s="108"/>
      <c r="R1822" s="108"/>
      <c r="S1822" s="108"/>
      <c r="T1822" s="108"/>
      <c r="U1822" s="108"/>
      <c r="V1822" s="108"/>
      <c r="W1822" s="108"/>
      <c r="X1822" s="108"/>
      <c r="AM1822" s="16"/>
      <c r="AN1822" s="16"/>
      <c r="AO1822" s="16"/>
      <c r="AP1822" s="16"/>
      <c r="AQ1822" s="16"/>
      <c r="AR1822" s="16"/>
      <c r="AS1822" s="16"/>
      <c r="AT1822" s="16"/>
      <c r="AU1822" s="16"/>
      <c r="AV1822" s="16"/>
      <c r="AW1822" s="16"/>
    </row>
    <row r="1823" spans="1:49" ht="15.75" customHeight="1" x14ac:dyDescent="0.25">
      <c r="A1823" s="135"/>
      <c r="B1823" s="134"/>
      <c r="C1823" s="129"/>
      <c r="D1823" s="55"/>
      <c r="E1823" s="130"/>
      <c r="F1823" s="106"/>
      <c r="G1823" s="101"/>
      <c r="H1823" s="104"/>
      <c r="I1823" s="99"/>
      <c r="J1823" s="12"/>
      <c r="K1823" s="13"/>
      <c r="L1823" s="14"/>
      <c r="M1823" s="14"/>
      <c r="N1823" s="12"/>
      <c r="O1823" s="108"/>
      <c r="P1823" s="108"/>
      <c r="Q1823" s="108"/>
      <c r="R1823" s="108"/>
      <c r="S1823" s="108"/>
      <c r="T1823" s="108"/>
      <c r="U1823" s="108"/>
      <c r="V1823" s="108"/>
      <c r="W1823" s="108"/>
      <c r="X1823" s="108"/>
      <c r="AM1823" s="16"/>
      <c r="AN1823" s="16"/>
      <c r="AO1823" s="16"/>
      <c r="AP1823" s="16"/>
      <c r="AQ1823" s="16"/>
      <c r="AR1823" s="16"/>
      <c r="AS1823" s="16"/>
      <c r="AT1823" s="16"/>
      <c r="AU1823" s="16"/>
      <c r="AV1823" s="16"/>
      <c r="AW1823" s="16"/>
    </row>
    <row r="1824" spans="1:49" ht="15.75" customHeight="1" x14ac:dyDescent="0.25">
      <c r="A1824" s="135"/>
      <c r="B1824" s="134"/>
      <c r="C1824" s="129"/>
      <c r="D1824" s="55"/>
      <c r="E1824" s="130"/>
      <c r="F1824" s="106"/>
      <c r="G1824" s="101"/>
      <c r="H1824" s="104"/>
      <c r="I1824" s="99" t="s">
        <v>20</v>
      </c>
      <c r="J1824" s="12"/>
      <c r="K1824" s="13"/>
      <c r="L1824" s="14"/>
      <c r="M1824" s="15"/>
      <c r="N1824" s="12"/>
      <c r="O1824" s="108"/>
      <c r="P1824" s="108"/>
      <c r="Q1824" s="108"/>
      <c r="R1824" s="108"/>
      <c r="S1824" s="108"/>
      <c r="T1824" s="108"/>
      <c r="U1824" s="108"/>
      <c r="V1824" s="108"/>
      <c r="W1824" s="108"/>
      <c r="X1824" s="108"/>
      <c r="AM1824" s="16"/>
      <c r="AN1824" s="16"/>
      <c r="AO1824" s="16"/>
      <c r="AP1824" s="16"/>
      <c r="AQ1824" s="16"/>
      <c r="AR1824" s="16"/>
      <c r="AS1824" s="16"/>
      <c r="AT1824" s="16"/>
      <c r="AU1824" s="16"/>
      <c r="AV1824" s="16"/>
      <c r="AW1824" s="16"/>
    </row>
    <row r="1825" spans="1:49" ht="16.5" customHeight="1" x14ac:dyDescent="0.25">
      <c r="A1825" s="135"/>
      <c r="B1825" s="134"/>
      <c r="C1825" s="129"/>
      <c r="D1825" s="56"/>
      <c r="E1825" s="130"/>
      <c r="F1825" s="107"/>
      <c r="G1825" s="102"/>
      <c r="H1825" s="120"/>
      <c r="I1825" s="99"/>
      <c r="J1825" s="12"/>
      <c r="K1825" s="12"/>
      <c r="L1825" s="15"/>
      <c r="M1825" s="15"/>
      <c r="N1825" s="12"/>
      <c r="O1825" s="108"/>
      <c r="P1825" s="108"/>
      <c r="Q1825" s="108"/>
      <c r="R1825" s="108"/>
      <c r="S1825" s="108"/>
      <c r="T1825" s="108"/>
      <c r="U1825" s="108"/>
      <c r="V1825" s="108"/>
      <c r="W1825" s="108"/>
      <c r="X1825" s="108"/>
      <c r="AM1825" s="16"/>
      <c r="AN1825" s="16"/>
      <c r="AO1825" s="16"/>
      <c r="AP1825" s="16"/>
      <c r="AQ1825" s="16"/>
      <c r="AR1825" s="16"/>
      <c r="AS1825" s="16"/>
      <c r="AT1825" s="16"/>
      <c r="AU1825" s="16"/>
      <c r="AV1825" s="16"/>
      <c r="AW1825" s="16"/>
    </row>
    <row r="1826" spans="1:49" ht="16.5" customHeight="1" x14ac:dyDescent="0.25">
      <c r="A1826" s="135" t="s">
        <v>1999</v>
      </c>
      <c r="B1826" s="134">
        <v>50700000</v>
      </c>
      <c r="C1826" s="129" t="s">
        <v>1133</v>
      </c>
      <c r="D1826" s="54"/>
      <c r="E1826" s="130" t="s">
        <v>1135</v>
      </c>
      <c r="F1826" s="105" t="s">
        <v>1134</v>
      </c>
      <c r="G1826" s="100">
        <v>5215</v>
      </c>
      <c r="H1826" s="103" t="s">
        <v>2003</v>
      </c>
      <c r="I1826" s="7"/>
      <c r="J1826" s="12"/>
      <c r="K1826" s="12"/>
      <c r="L1826" s="15"/>
      <c r="M1826" s="15"/>
      <c r="N1826" s="12"/>
      <c r="O1826" s="108">
        <f>SUM(L1826:L1827)</f>
        <v>0</v>
      </c>
      <c r="P1826" s="108">
        <f>SUM(M1826:M1827)</f>
        <v>0</v>
      </c>
      <c r="Q1826" s="108">
        <f>SUM(L1828:L1829)</f>
        <v>0</v>
      </c>
      <c r="R1826" s="108">
        <f>SUM(M1828:M1829)</f>
        <v>0</v>
      </c>
      <c r="S1826" s="108">
        <f>SUM(L1830:L1831)</f>
        <v>150</v>
      </c>
      <c r="T1826" s="108">
        <f>SUM(M1830:M1831)</f>
        <v>150</v>
      </c>
      <c r="U1826" s="108">
        <f>SUM(L1832:L1833)</f>
        <v>1857</v>
      </c>
      <c r="V1826" s="108">
        <f>SUM(M1832:M1833)</f>
        <v>1857</v>
      </c>
      <c r="W1826" s="108">
        <f>O1826+Q1826+S1826+U1826</f>
        <v>2007</v>
      </c>
      <c r="X1826" s="108">
        <f>P1826+R1826+T1826+V1826</f>
        <v>2007</v>
      </c>
      <c r="AM1826" s="16"/>
      <c r="AN1826" s="16"/>
      <c r="AO1826" s="16"/>
      <c r="AP1826" s="16"/>
      <c r="AQ1826" s="16"/>
      <c r="AR1826" s="16"/>
      <c r="AS1826" s="16"/>
      <c r="AT1826" s="16"/>
      <c r="AU1826" s="16"/>
      <c r="AV1826" s="16"/>
      <c r="AW1826" s="16"/>
    </row>
    <row r="1827" spans="1:49" ht="15.75" customHeight="1" x14ac:dyDescent="0.25">
      <c r="A1827" s="135"/>
      <c r="B1827" s="134"/>
      <c r="C1827" s="129"/>
      <c r="D1827" s="55"/>
      <c r="E1827" s="130"/>
      <c r="F1827" s="106"/>
      <c r="G1827" s="101"/>
      <c r="H1827" s="104"/>
      <c r="I1827" s="7"/>
      <c r="J1827" s="12"/>
      <c r="K1827" s="13"/>
      <c r="L1827" s="14"/>
      <c r="M1827" s="14"/>
      <c r="N1827" s="12"/>
      <c r="O1827" s="108"/>
      <c r="P1827" s="108"/>
      <c r="Q1827" s="108"/>
      <c r="R1827" s="108"/>
      <c r="S1827" s="108"/>
      <c r="T1827" s="108"/>
      <c r="U1827" s="108"/>
      <c r="V1827" s="108"/>
      <c r="W1827" s="108"/>
      <c r="X1827" s="108"/>
      <c r="AM1827" s="16"/>
      <c r="AN1827" s="16"/>
      <c r="AO1827" s="16"/>
      <c r="AP1827" s="16"/>
      <c r="AQ1827" s="16"/>
      <c r="AR1827" s="16"/>
      <c r="AS1827" s="16"/>
      <c r="AT1827" s="16"/>
      <c r="AU1827" s="16"/>
      <c r="AV1827" s="16"/>
      <c r="AW1827" s="16"/>
    </row>
    <row r="1828" spans="1:49" ht="15.75" customHeight="1" x14ac:dyDescent="0.25">
      <c r="A1828" s="135"/>
      <c r="B1828" s="134"/>
      <c r="C1828" s="129"/>
      <c r="D1828" s="55"/>
      <c r="E1828" s="130"/>
      <c r="F1828" s="106"/>
      <c r="G1828" s="101"/>
      <c r="H1828" s="104"/>
      <c r="I1828" s="99" t="s">
        <v>19</v>
      </c>
      <c r="J1828" s="12"/>
      <c r="K1828" s="13"/>
      <c r="L1828" s="14"/>
      <c r="M1828" s="14"/>
      <c r="N1828" s="12"/>
      <c r="O1828" s="108"/>
      <c r="P1828" s="108"/>
      <c r="Q1828" s="108"/>
      <c r="R1828" s="108"/>
      <c r="S1828" s="108"/>
      <c r="T1828" s="108"/>
      <c r="U1828" s="108"/>
      <c r="V1828" s="108"/>
      <c r="W1828" s="108"/>
      <c r="X1828" s="108"/>
      <c r="AM1828" s="16"/>
      <c r="AN1828" s="16"/>
      <c r="AO1828" s="16"/>
      <c r="AP1828" s="16"/>
      <c r="AQ1828" s="16"/>
      <c r="AR1828" s="16"/>
      <c r="AS1828" s="16"/>
      <c r="AT1828" s="16"/>
      <c r="AU1828" s="16"/>
      <c r="AV1828" s="16"/>
      <c r="AW1828" s="16"/>
    </row>
    <row r="1829" spans="1:49" ht="15.75" customHeight="1" x14ac:dyDescent="0.25">
      <c r="A1829" s="135"/>
      <c r="B1829" s="134"/>
      <c r="C1829" s="129"/>
      <c r="D1829" s="55" t="s">
        <v>162</v>
      </c>
      <c r="E1829" s="130"/>
      <c r="F1829" s="106"/>
      <c r="G1829" s="101"/>
      <c r="H1829" s="104"/>
      <c r="I1829" s="99"/>
      <c r="J1829" s="12"/>
      <c r="K1829" s="13"/>
      <c r="L1829" s="14"/>
      <c r="M1829" s="14"/>
      <c r="N1829" s="12"/>
      <c r="O1829" s="108"/>
      <c r="P1829" s="108"/>
      <c r="Q1829" s="108"/>
      <c r="R1829" s="108"/>
      <c r="S1829" s="108"/>
      <c r="T1829" s="108"/>
      <c r="U1829" s="108"/>
      <c r="V1829" s="108"/>
      <c r="W1829" s="108"/>
      <c r="X1829" s="108"/>
      <c r="AM1829" s="16"/>
      <c r="AN1829" s="16"/>
      <c r="AO1829" s="16"/>
      <c r="AP1829" s="16"/>
      <c r="AQ1829" s="16"/>
      <c r="AR1829" s="16"/>
      <c r="AS1829" s="16"/>
      <c r="AT1829" s="16"/>
      <c r="AU1829" s="16"/>
      <c r="AV1829" s="16"/>
      <c r="AW1829" s="16"/>
    </row>
    <row r="1830" spans="1:49" ht="15.75" customHeight="1" x14ac:dyDescent="0.25">
      <c r="A1830" s="135"/>
      <c r="B1830" s="134"/>
      <c r="C1830" s="129"/>
      <c r="D1830" s="55"/>
      <c r="E1830" s="130"/>
      <c r="F1830" s="106"/>
      <c r="G1830" s="101"/>
      <c r="H1830" s="104"/>
      <c r="I1830" s="99" t="s">
        <v>10</v>
      </c>
      <c r="J1830" s="12" t="s">
        <v>1356</v>
      </c>
      <c r="K1830" s="13" t="s">
        <v>1357</v>
      </c>
      <c r="L1830" s="14">
        <v>150</v>
      </c>
      <c r="M1830" s="14">
        <v>150</v>
      </c>
      <c r="N1830" s="12" t="s">
        <v>1366</v>
      </c>
      <c r="O1830" s="108"/>
      <c r="P1830" s="108"/>
      <c r="Q1830" s="108"/>
      <c r="R1830" s="108"/>
      <c r="S1830" s="108"/>
      <c r="T1830" s="108"/>
      <c r="U1830" s="108"/>
      <c r="V1830" s="108"/>
      <c r="W1830" s="108"/>
      <c r="X1830" s="108"/>
      <c r="AM1830" s="16"/>
      <c r="AN1830" s="16"/>
      <c r="AO1830" s="16"/>
      <c r="AP1830" s="16"/>
      <c r="AQ1830" s="16"/>
      <c r="AR1830" s="16"/>
      <c r="AS1830" s="16"/>
      <c r="AT1830" s="16"/>
      <c r="AU1830" s="16"/>
      <c r="AV1830" s="16"/>
      <c r="AW1830" s="16"/>
    </row>
    <row r="1831" spans="1:49" ht="15.75" customHeight="1" x14ac:dyDescent="0.25">
      <c r="A1831" s="135"/>
      <c r="B1831" s="134"/>
      <c r="C1831" s="129"/>
      <c r="D1831" s="55"/>
      <c r="E1831" s="130"/>
      <c r="F1831" s="106"/>
      <c r="G1831" s="101"/>
      <c r="H1831" s="104"/>
      <c r="I1831" s="99"/>
      <c r="J1831" s="12"/>
      <c r="K1831" s="13"/>
      <c r="L1831" s="14"/>
      <c r="M1831" s="14"/>
      <c r="N1831" s="12"/>
      <c r="O1831" s="108"/>
      <c r="P1831" s="108"/>
      <c r="Q1831" s="108"/>
      <c r="R1831" s="108"/>
      <c r="S1831" s="108"/>
      <c r="T1831" s="108"/>
      <c r="U1831" s="108"/>
      <c r="V1831" s="108"/>
      <c r="W1831" s="108"/>
      <c r="X1831" s="108"/>
      <c r="AM1831" s="16"/>
      <c r="AN1831" s="16"/>
      <c r="AO1831" s="16"/>
      <c r="AP1831" s="16"/>
      <c r="AQ1831" s="16"/>
      <c r="AR1831" s="16"/>
      <c r="AS1831" s="16"/>
      <c r="AT1831" s="16"/>
      <c r="AU1831" s="16"/>
      <c r="AV1831" s="16"/>
      <c r="AW1831" s="16"/>
    </row>
    <row r="1832" spans="1:49" ht="15.75" customHeight="1" x14ac:dyDescent="0.25">
      <c r="A1832" s="135"/>
      <c r="B1832" s="134"/>
      <c r="C1832" s="129"/>
      <c r="D1832" s="55"/>
      <c r="E1832" s="130"/>
      <c r="F1832" s="106"/>
      <c r="G1832" s="101"/>
      <c r="H1832" s="104"/>
      <c r="I1832" s="99" t="s">
        <v>20</v>
      </c>
      <c r="J1832" s="12" t="s">
        <v>1824</v>
      </c>
      <c r="K1832" s="13" t="s">
        <v>1753</v>
      </c>
      <c r="L1832" s="14">
        <v>1857</v>
      </c>
      <c r="M1832" s="15">
        <v>1857</v>
      </c>
      <c r="N1832" s="12" t="s">
        <v>1821</v>
      </c>
      <c r="O1832" s="108"/>
      <c r="P1832" s="108"/>
      <c r="Q1832" s="108"/>
      <c r="R1832" s="108"/>
      <c r="S1832" s="108"/>
      <c r="T1832" s="108"/>
      <c r="U1832" s="108"/>
      <c r="V1832" s="108"/>
      <c r="W1832" s="108"/>
      <c r="X1832" s="108"/>
      <c r="AM1832" s="16"/>
      <c r="AN1832" s="16"/>
      <c r="AO1832" s="16"/>
      <c r="AP1832" s="16"/>
      <c r="AQ1832" s="16"/>
      <c r="AR1832" s="16"/>
      <c r="AS1832" s="16"/>
      <c r="AT1832" s="16"/>
      <c r="AU1832" s="16"/>
      <c r="AV1832" s="16"/>
      <c r="AW1832" s="16"/>
    </row>
    <row r="1833" spans="1:49" ht="16.5" customHeight="1" x14ac:dyDescent="0.25">
      <c r="A1833" s="135"/>
      <c r="B1833" s="134"/>
      <c r="C1833" s="129"/>
      <c r="D1833" s="56"/>
      <c r="E1833" s="130"/>
      <c r="F1833" s="107"/>
      <c r="G1833" s="102"/>
      <c r="H1833" s="120"/>
      <c r="I1833" s="99"/>
      <c r="J1833" s="12"/>
      <c r="K1833" s="12"/>
      <c r="L1833" s="15"/>
      <c r="M1833" s="15"/>
      <c r="N1833" s="12"/>
      <c r="O1833" s="108"/>
      <c r="P1833" s="108"/>
      <c r="Q1833" s="108"/>
      <c r="R1833" s="108"/>
      <c r="S1833" s="108"/>
      <c r="T1833" s="108"/>
      <c r="U1833" s="108"/>
      <c r="V1833" s="108"/>
      <c r="W1833" s="108"/>
      <c r="X1833" s="108"/>
      <c r="AM1833" s="16"/>
      <c r="AN1833" s="16"/>
      <c r="AO1833" s="16"/>
      <c r="AP1833" s="16"/>
      <c r="AQ1833" s="16"/>
      <c r="AR1833" s="16"/>
      <c r="AS1833" s="16"/>
      <c r="AT1833" s="16"/>
      <c r="AU1833" s="16"/>
      <c r="AV1833" s="16"/>
      <c r="AW1833" s="16"/>
    </row>
    <row r="1834" spans="1:49" ht="16.5" customHeight="1" x14ac:dyDescent="0.25">
      <c r="A1834" s="135" t="s">
        <v>1999</v>
      </c>
      <c r="B1834" s="134">
        <v>33100000</v>
      </c>
      <c r="C1834" s="129" t="s">
        <v>1334</v>
      </c>
      <c r="D1834" s="131" t="s">
        <v>43</v>
      </c>
      <c r="E1834" s="130" t="s">
        <v>1130</v>
      </c>
      <c r="F1834" s="105" t="s">
        <v>1131</v>
      </c>
      <c r="G1834" s="100">
        <v>5379</v>
      </c>
      <c r="H1834" s="103" t="s">
        <v>1132</v>
      </c>
      <c r="I1834" s="7"/>
      <c r="J1834" s="12"/>
      <c r="K1834" s="12"/>
      <c r="L1834" s="15"/>
      <c r="M1834" s="15"/>
      <c r="N1834" s="12"/>
      <c r="O1834" s="108">
        <f>SUM(L1834:L1835)</f>
        <v>0</v>
      </c>
      <c r="P1834" s="108">
        <f>SUM(M1834:M1835)</f>
        <v>0</v>
      </c>
      <c r="Q1834" s="108">
        <f>SUM(L1836:L1837)</f>
        <v>0</v>
      </c>
      <c r="R1834" s="108">
        <f>SUM(M1836:M1837)</f>
        <v>0</v>
      </c>
      <c r="S1834" s="108">
        <f>SUM(L1838:L1839)</f>
        <v>1484.25</v>
      </c>
      <c r="T1834" s="108">
        <f>SUM(M1838:M1839)</f>
        <v>1482.25</v>
      </c>
      <c r="U1834" s="108">
        <f>SUM(L1840:L1841)</f>
        <v>2890.25</v>
      </c>
      <c r="V1834" s="108">
        <f>SUM(M1840:M1841)</f>
        <v>2890.25</v>
      </c>
      <c r="W1834" s="108">
        <f>O1834+Q1834+S1834+U1834</f>
        <v>4374.5</v>
      </c>
      <c r="X1834" s="108">
        <f>P1834+R1834+T1834+V1834</f>
        <v>4372.5</v>
      </c>
      <c r="AM1834" s="16"/>
      <c r="AN1834" s="16"/>
      <c r="AO1834" s="16"/>
      <c r="AP1834" s="16"/>
      <c r="AQ1834" s="16"/>
      <c r="AR1834" s="16"/>
      <c r="AS1834" s="16"/>
      <c r="AT1834" s="16"/>
      <c r="AU1834" s="16"/>
      <c r="AV1834" s="16"/>
      <c r="AW1834" s="16"/>
    </row>
    <row r="1835" spans="1:49" ht="15.75" customHeight="1" x14ac:dyDescent="0.25">
      <c r="A1835" s="135"/>
      <c r="B1835" s="134"/>
      <c r="C1835" s="129"/>
      <c r="D1835" s="132"/>
      <c r="E1835" s="130"/>
      <c r="F1835" s="106"/>
      <c r="G1835" s="101"/>
      <c r="H1835" s="104"/>
      <c r="I1835" s="7"/>
      <c r="J1835" s="12"/>
      <c r="K1835" s="13"/>
      <c r="L1835" s="14"/>
      <c r="M1835" s="14"/>
      <c r="N1835" s="12"/>
      <c r="O1835" s="108"/>
      <c r="P1835" s="108"/>
      <c r="Q1835" s="108"/>
      <c r="R1835" s="108"/>
      <c r="S1835" s="108"/>
      <c r="T1835" s="108"/>
      <c r="U1835" s="108"/>
      <c r="V1835" s="108"/>
      <c r="W1835" s="108"/>
      <c r="X1835" s="108"/>
      <c r="AM1835" s="16"/>
      <c r="AN1835" s="16"/>
      <c r="AO1835" s="16"/>
      <c r="AP1835" s="16"/>
      <c r="AQ1835" s="16"/>
      <c r="AR1835" s="16"/>
      <c r="AS1835" s="16"/>
      <c r="AT1835" s="16"/>
      <c r="AU1835" s="16"/>
      <c r="AV1835" s="16"/>
      <c r="AW1835" s="16"/>
    </row>
    <row r="1836" spans="1:49" ht="15.75" customHeight="1" x14ac:dyDescent="0.25">
      <c r="A1836" s="135"/>
      <c r="B1836" s="134"/>
      <c r="C1836" s="129"/>
      <c r="D1836" s="132"/>
      <c r="E1836" s="130"/>
      <c r="F1836" s="106"/>
      <c r="G1836" s="101"/>
      <c r="H1836" s="104"/>
      <c r="I1836" s="99" t="s">
        <v>19</v>
      </c>
      <c r="J1836" s="12"/>
      <c r="K1836" s="13"/>
      <c r="L1836" s="14"/>
      <c r="M1836" s="14"/>
      <c r="N1836" s="12"/>
      <c r="O1836" s="108"/>
      <c r="P1836" s="108"/>
      <c r="Q1836" s="108"/>
      <c r="R1836" s="108"/>
      <c r="S1836" s="108"/>
      <c r="T1836" s="108"/>
      <c r="U1836" s="108"/>
      <c r="V1836" s="108"/>
      <c r="W1836" s="108"/>
      <c r="X1836" s="108"/>
      <c r="AM1836" s="16"/>
      <c r="AN1836" s="16"/>
      <c r="AO1836" s="16"/>
      <c r="AP1836" s="16"/>
      <c r="AQ1836" s="16"/>
      <c r="AR1836" s="16"/>
      <c r="AS1836" s="16"/>
      <c r="AT1836" s="16"/>
      <c r="AU1836" s="16"/>
      <c r="AV1836" s="16"/>
      <c r="AW1836" s="16"/>
    </row>
    <row r="1837" spans="1:49" ht="15.75" customHeight="1" x14ac:dyDescent="0.25">
      <c r="A1837" s="135"/>
      <c r="B1837" s="134"/>
      <c r="C1837" s="129"/>
      <c r="D1837" s="132"/>
      <c r="E1837" s="130"/>
      <c r="F1837" s="106"/>
      <c r="G1837" s="101"/>
      <c r="H1837" s="104"/>
      <c r="I1837" s="99"/>
      <c r="J1837" s="12"/>
      <c r="K1837" s="13"/>
      <c r="L1837" s="14"/>
      <c r="M1837" s="14"/>
      <c r="N1837" s="12"/>
      <c r="O1837" s="108"/>
      <c r="P1837" s="108"/>
      <c r="Q1837" s="108"/>
      <c r="R1837" s="108"/>
      <c r="S1837" s="108"/>
      <c r="T1837" s="108"/>
      <c r="U1837" s="108"/>
      <c r="V1837" s="108"/>
      <c r="W1837" s="108"/>
      <c r="X1837" s="108"/>
      <c r="AM1837" s="16"/>
      <c r="AN1837" s="16"/>
      <c r="AO1837" s="16"/>
      <c r="AP1837" s="16"/>
      <c r="AQ1837" s="16"/>
      <c r="AR1837" s="16"/>
      <c r="AS1837" s="16"/>
      <c r="AT1837" s="16"/>
      <c r="AU1837" s="16"/>
      <c r="AV1837" s="16"/>
      <c r="AW1837" s="16"/>
    </row>
    <row r="1838" spans="1:49" ht="15.75" customHeight="1" x14ac:dyDescent="0.25">
      <c r="A1838" s="135"/>
      <c r="B1838" s="134"/>
      <c r="C1838" s="129"/>
      <c r="D1838" s="132"/>
      <c r="E1838" s="130"/>
      <c r="F1838" s="106"/>
      <c r="G1838" s="101"/>
      <c r="H1838" s="104"/>
      <c r="I1838" s="99" t="s">
        <v>10</v>
      </c>
      <c r="J1838" s="12" t="s">
        <v>1136</v>
      </c>
      <c r="K1838" s="13" t="s">
        <v>1128</v>
      </c>
      <c r="L1838" s="14">
        <v>1056.5</v>
      </c>
      <c r="M1838" s="14">
        <v>1056.5</v>
      </c>
      <c r="N1838" s="12" t="s">
        <v>1217</v>
      </c>
      <c r="O1838" s="108"/>
      <c r="P1838" s="108"/>
      <c r="Q1838" s="108"/>
      <c r="R1838" s="108"/>
      <c r="S1838" s="108"/>
      <c r="T1838" s="108"/>
      <c r="U1838" s="108"/>
      <c r="V1838" s="108"/>
      <c r="W1838" s="108"/>
      <c r="X1838" s="108"/>
      <c r="AM1838" s="16"/>
      <c r="AN1838" s="16"/>
      <c r="AO1838" s="16"/>
      <c r="AP1838" s="16"/>
      <c r="AQ1838" s="16"/>
      <c r="AR1838" s="16"/>
      <c r="AS1838" s="16"/>
      <c r="AT1838" s="16"/>
      <c r="AU1838" s="16"/>
      <c r="AV1838" s="16"/>
      <c r="AW1838" s="16"/>
    </row>
    <row r="1839" spans="1:49" ht="15.75" customHeight="1" x14ac:dyDescent="0.25">
      <c r="A1839" s="135"/>
      <c r="B1839" s="134"/>
      <c r="C1839" s="129"/>
      <c r="D1839" s="132"/>
      <c r="E1839" s="130"/>
      <c r="F1839" s="106"/>
      <c r="G1839" s="101"/>
      <c r="H1839" s="104"/>
      <c r="I1839" s="99"/>
      <c r="J1839" s="12" t="s">
        <v>1352</v>
      </c>
      <c r="K1839" s="13" t="s">
        <v>1292</v>
      </c>
      <c r="L1839" s="14">
        <v>427.75</v>
      </c>
      <c r="M1839" s="14">
        <v>425.75</v>
      </c>
      <c r="N1839" s="12" t="s">
        <v>1372</v>
      </c>
      <c r="O1839" s="108"/>
      <c r="P1839" s="108"/>
      <c r="Q1839" s="108"/>
      <c r="R1839" s="108"/>
      <c r="S1839" s="108"/>
      <c r="T1839" s="108"/>
      <c r="U1839" s="108"/>
      <c r="V1839" s="108"/>
      <c r="W1839" s="108"/>
      <c r="X1839" s="108"/>
      <c r="AM1839" s="16"/>
      <c r="AN1839" s="16"/>
      <c r="AO1839" s="16"/>
      <c r="AP1839" s="16"/>
      <c r="AQ1839" s="16"/>
      <c r="AR1839" s="16"/>
      <c r="AS1839" s="16"/>
      <c r="AT1839" s="16"/>
      <c r="AU1839" s="16"/>
      <c r="AV1839" s="16"/>
      <c r="AW1839" s="16"/>
    </row>
    <row r="1840" spans="1:49" ht="15.75" customHeight="1" x14ac:dyDescent="0.25">
      <c r="A1840" s="135"/>
      <c r="B1840" s="134"/>
      <c r="C1840" s="129"/>
      <c r="D1840" s="132"/>
      <c r="E1840" s="130"/>
      <c r="F1840" s="106"/>
      <c r="G1840" s="101"/>
      <c r="H1840" s="104"/>
      <c r="I1840" s="99" t="s">
        <v>20</v>
      </c>
      <c r="J1840" s="12" t="s">
        <v>1711</v>
      </c>
      <c r="K1840" s="13" t="s">
        <v>1703</v>
      </c>
      <c r="L1840" s="14">
        <v>2882.25</v>
      </c>
      <c r="M1840" s="15">
        <v>2882.25</v>
      </c>
      <c r="N1840" s="12" t="s">
        <v>1755</v>
      </c>
      <c r="O1840" s="108"/>
      <c r="P1840" s="108"/>
      <c r="Q1840" s="108"/>
      <c r="R1840" s="108"/>
      <c r="S1840" s="108"/>
      <c r="T1840" s="108"/>
      <c r="U1840" s="108"/>
      <c r="V1840" s="108"/>
      <c r="W1840" s="108"/>
      <c r="X1840" s="108"/>
      <c r="AM1840" s="16"/>
      <c r="AN1840" s="16"/>
      <c r="AO1840" s="16"/>
      <c r="AP1840" s="16"/>
      <c r="AQ1840" s="16"/>
      <c r="AR1840" s="16"/>
      <c r="AS1840" s="16"/>
      <c r="AT1840" s="16"/>
      <c r="AU1840" s="16"/>
      <c r="AV1840" s="16"/>
      <c r="AW1840" s="16"/>
    </row>
    <row r="1841" spans="1:49" ht="16.5" customHeight="1" x14ac:dyDescent="0.25">
      <c r="A1841" s="135"/>
      <c r="B1841" s="134"/>
      <c r="C1841" s="129"/>
      <c r="D1841" s="133"/>
      <c r="E1841" s="130"/>
      <c r="F1841" s="107"/>
      <c r="G1841" s="102"/>
      <c r="H1841" s="120"/>
      <c r="I1841" s="99"/>
      <c r="J1841" s="12" t="s">
        <v>1833</v>
      </c>
      <c r="K1841" s="12" t="s">
        <v>1832</v>
      </c>
      <c r="L1841" s="15">
        <v>8</v>
      </c>
      <c r="M1841" s="15">
        <v>8</v>
      </c>
      <c r="N1841" s="12" t="s">
        <v>1907</v>
      </c>
      <c r="O1841" s="108"/>
      <c r="P1841" s="108"/>
      <c r="Q1841" s="108"/>
      <c r="R1841" s="108"/>
      <c r="S1841" s="108"/>
      <c r="T1841" s="108"/>
      <c r="U1841" s="108"/>
      <c r="V1841" s="108"/>
      <c r="W1841" s="108"/>
      <c r="X1841" s="108"/>
      <c r="AM1841" s="16"/>
      <c r="AN1841" s="16"/>
      <c r="AO1841" s="16"/>
      <c r="AP1841" s="16"/>
      <c r="AQ1841" s="16"/>
      <c r="AR1841" s="16"/>
      <c r="AS1841" s="16"/>
      <c r="AT1841" s="16"/>
      <c r="AU1841" s="16"/>
      <c r="AV1841" s="16"/>
      <c r="AW1841" s="16"/>
    </row>
    <row r="1842" spans="1:49" s="60" customFormat="1" ht="132" customHeight="1" x14ac:dyDescent="0.25">
      <c r="A1842" s="9" t="s">
        <v>1998</v>
      </c>
      <c r="B1842" s="57">
        <v>72300000</v>
      </c>
      <c r="C1842" s="9" t="s">
        <v>500</v>
      </c>
      <c r="D1842" s="9" t="s">
        <v>457</v>
      </c>
      <c r="E1842" s="10" t="s">
        <v>1962</v>
      </c>
      <c r="F1842" s="9" t="s">
        <v>1961</v>
      </c>
      <c r="G1842" s="9">
        <v>288</v>
      </c>
      <c r="H1842" s="9" t="s">
        <v>501</v>
      </c>
      <c r="I1842" s="9" t="s">
        <v>19</v>
      </c>
      <c r="J1842" s="58"/>
      <c r="K1842" s="9"/>
      <c r="L1842" s="59">
        <v>288</v>
      </c>
      <c r="M1842" s="59">
        <v>288</v>
      </c>
      <c r="N1842" s="9"/>
      <c r="O1842" s="9"/>
      <c r="P1842" s="9"/>
      <c r="Q1842" s="9">
        <f>L1842</f>
        <v>288</v>
      </c>
      <c r="R1842" s="9">
        <f>M1842</f>
        <v>288</v>
      </c>
      <c r="S1842" s="9"/>
      <c r="T1842" s="9"/>
      <c r="U1842" s="9"/>
      <c r="V1842" s="9">
        <v>0</v>
      </c>
      <c r="W1842" s="9">
        <f>Q1842</f>
        <v>288</v>
      </c>
      <c r="X1842" s="9">
        <f>R1842</f>
        <v>288</v>
      </c>
    </row>
    <row r="1843" spans="1:49" s="60" customFormat="1" ht="27.75" customHeight="1" x14ac:dyDescent="0.25">
      <c r="A1843" s="113" t="s">
        <v>1998</v>
      </c>
      <c r="B1843" s="154">
        <v>33600000</v>
      </c>
      <c r="C1843" s="113" t="s">
        <v>449</v>
      </c>
      <c r="D1843" s="113" t="s">
        <v>468</v>
      </c>
      <c r="E1843" s="116" t="s">
        <v>488</v>
      </c>
      <c r="F1843" s="113" t="s">
        <v>1963</v>
      </c>
      <c r="G1843" s="113">
        <v>2625.8</v>
      </c>
      <c r="H1843" s="113" t="s">
        <v>489</v>
      </c>
      <c r="I1843" s="103" t="s">
        <v>8</v>
      </c>
      <c r="J1843" s="58"/>
      <c r="K1843" s="9"/>
      <c r="L1843" s="9"/>
      <c r="M1843" s="9"/>
      <c r="N1843" s="9"/>
      <c r="O1843" s="108">
        <f>SUM(L1843:L1844)</f>
        <v>0</v>
      </c>
      <c r="P1843" s="108">
        <f>SUM(M1843:M1844)</f>
        <v>0</v>
      </c>
      <c r="Q1843" s="108">
        <f>SUM(L1845:L1847)</f>
        <v>2625.8</v>
      </c>
      <c r="R1843" s="108">
        <f>SUM(M1845:M1847)</f>
        <v>2625.8</v>
      </c>
      <c r="S1843" s="108">
        <f>SUM(L1848:L1849)</f>
        <v>0</v>
      </c>
      <c r="T1843" s="108">
        <f>SUM(M1848:M1849)</f>
        <v>0</v>
      </c>
      <c r="U1843" s="108">
        <f>SUM(L1850:L1851)</f>
        <v>0</v>
      </c>
      <c r="V1843" s="108">
        <f>SUM(M1850:M1851)</f>
        <v>0</v>
      </c>
      <c r="W1843" s="108">
        <f t="shared" ref="W1843" si="127">O1843+Q1843+S1843+U1843</f>
        <v>2625.8</v>
      </c>
      <c r="X1843" s="108">
        <f t="shared" ref="X1843" si="128">P1843+R1843+T1843+V1843</f>
        <v>2625.8</v>
      </c>
    </row>
    <row r="1844" spans="1:49" ht="15.75" customHeight="1" x14ac:dyDescent="0.25">
      <c r="A1844" s="114"/>
      <c r="B1844" s="155"/>
      <c r="C1844" s="114"/>
      <c r="D1844" s="114"/>
      <c r="E1844" s="117"/>
      <c r="F1844" s="114"/>
      <c r="G1844" s="114"/>
      <c r="H1844" s="114"/>
      <c r="I1844" s="120"/>
      <c r="J1844" s="12"/>
      <c r="K1844" s="13"/>
      <c r="L1844" s="14"/>
      <c r="M1844" s="14"/>
      <c r="N1844" s="12"/>
      <c r="O1844" s="108"/>
      <c r="P1844" s="108"/>
      <c r="Q1844" s="108"/>
      <c r="R1844" s="108"/>
      <c r="S1844" s="108"/>
      <c r="T1844" s="108"/>
      <c r="U1844" s="108"/>
      <c r="V1844" s="108"/>
      <c r="W1844" s="108"/>
      <c r="X1844" s="108"/>
      <c r="AM1844" s="16"/>
      <c r="AN1844" s="16"/>
      <c r="AO1844" s="16"/>
      <c r="AP1844" s="16"/>
      <c r="AQ1844" s="16"/>
      <c r="AR1844" s="16"/>
      <c r="AS1844" s="16"/>
      <c r="AT1844" s="16"/>
      <c r="AU1844" s="16"/>
      <c r="AV1844" s="16"/>
      <c r="AW1844" s="16"/>
    </row>
    <row r="1845" spans="1:49" ht="15.75" customHeight="1" x14ac:dyDescent="0.25">
      <c r="A1845" s="114"/>
      <c r="B1845" s="155"/>
      <c r="C1845" s="114"/>
      <c r="D1845" s="114"/>
      <c r="E1845" s="117"/>
      <c r="F1845" s="114"/>
      <c r="G1845" s="114"/>
      <c r="H1845" s="114"/>
      <c r="I1845" s="103" t="s">
        <v>19</v>
      </c>
      <c r="J1845" s="12"/>
      <c r="K1845" s="13"/>
      <c r="L1845" s="14"/>
      <c r="M1845" s="14"/>
      <c r="N1845" s="12"/>
      <c r="O1845" s="108"/>
      <c r="P1845" s="108"/>
      <c r="Q1845" s="108"/>
      <c r="R1845" s="108"/>
      <c r="S1845" s="108"/>
      <c r="T1845" s="108"/>
      <c r="U1845" s="108"/>
      <c r="V1845" s="108"/>
      <c r="W1845" s="108"/>
      <c r="X1845" s="108"/>
      <c r="AM1845" s="16"/>
      <c r="AN1845" s="16"/>
      <c r="AO1845" s="16"/>
      <c r="AP1845" s="16"/>
      <c r="AQ1845" s="16"/>
      <c r="AR1845" s="16"/>
      <c r="AS1845" s="16"/>
      <c r="AT1845" s="16"/>
      <c r="AU1845" s="16"/>
      <c r="AV1845" s="16"/>
      <c r="AW1845" s="16"/>
    </row>
    <row r="1846" spans="1:49" ht="15.75" customHeight="1" x14ac:dyDescent="0.25">
      <c r="A1846" s="114"/>
      <c r="B1846" s="155"/>
      <c r="C1846" s="114"/>
      <c r="D1846" s="114"/>
      <c r="E1846" s="117"/>
      <c r="F1846" s="114"/>
      <c r="G1846" s="114"/>
      <c r="H1846" s="114"/>
      <c r="I1846" s="104"/>
      <c r="J1846" s="12" t="s">
        <v>511</v>
      </c>
      <c r="K1846" s="13" t="s">
        <v>447</v>
      </c>
      <c r="L1846" s="14">
        <v>2496</v>
      </c>
      <c r="M1846" s="14">
        <v>2496</v>
      </c>
      <c r="N1846" s="12" t="s">
        <v>469</v>
      </c>
      <c r="O1846" s="108"/>
      <c r="P1846" s="108"/>
      <c r="Q1846" s="108"/>
      <c r="R1846" s="108"/>
      <c r="S1846" s="108"/>
      <c r="T1846" s="108"/>
      <c r="U1846" s="108"/>
      <c r="V1846" s="108"/>
      <c r="W1846" s="108"/>
      <c r="X1846" s="108"/>
      <c r="AM1846" s="16"/>
      <c r="AN1846" s="16"/>
      <c r="AO1846" s="16"/>
      <c r="AP1846" s="16"/>
      <c r="AQ1846" s="16"/>
      <c r="AR1846" s="16"/>
      <c r="AS1846" s="16"/>
      <c r="AT1846" s="16"/>
      <c r="AU1846" s="16"/>
      <c r="AV1846" s="16"/>
      <c r="AW1846" s="16"/>
    </row>
    <row r="1847" spans="1:49" ht="15.75" customHeight="1" x14ac:dyDescent="0.25">
      <c r="A1847" s="114"/>
      <c r="B1847" s="155"/>
      <c r="C1847" s="114"/>
      <c r="D1847" s="114"/>
      <c r="E1847" s="117"/>
      <c r="F1847" s="114"/>
      <c r="G1847" s="114"/>
      <c r="H1847" s="114"/>
      <c r="I1847" s="120"/>
      <c r="J1847" s="12" t="s">
        <v>510</v>
      </c>
      <c r="K1847" s="13" t="s">
        <v>457</v>
      </c>
      <c r="L1847" s="14">
        <v>129.80000000000001</v>
      </c>
      <c r="M1847" s="14">
        <v>129.80000000000001</v>
      </c>
      <c r="N1847" s="12" t="s">
        <v>457</v>
      </c>
      <c r="O1847" s="108"/>
      <c r="P1847" s="108"/>
      <c r="Q1847" s="108"/>
      <c r="R1847" s="108"/>
      <c r="S1847" s="108"/>
      <c r="T1847" s="108"/>
      <c r="U1847" s="108"/>
      <c r="V1847" s="108"/>
      <c r="W1847" s="108"/>
      <c r="X1847" s="108"/>
      <c r="AM1847" s="16"/>
      <c r="AN1847" s="16"/>
      <c r="AO1847" s="16"/>
      <c r="AP1847" s="16"/>
      <c r="AQ1847" s="16"/>
      <c r="AR1847" s="16"/>
      <c r="AS1847" s="16"/>
      <c r="AT1847" s="16"/>
      <c r="AU1847" s="16"/>
      <c r="AV1847" s="16"/>
      <c r="AW1847" s="16"/>
    </row>
    <row r="1848" spans="1:49" ht="15.75" customHeight="1" x14ac:dyDescent="0.25">
      <c r="A1848" s="114"/>
      <c r="B1848" s="155"/>
      <c r="C1848" s="114"/>
      <c r="D1848" s="114"/>
      <c r="E1848" s="117"/>
      <c r="F1848" s="114"/>
      <c r="G1848" s="114"/>
      <c r="H1848" s="114"/>
      <c r="I1848" s="103" t="s">
        <v>10</v>
      </c>
      <c r="J1848" s="12"/>
      <c r="K1848" s="13"/>
      <c r="L1848" s="14"/>
      <c r="M1848" s="15"/>
      <c r="N1848" s="12"/>
      <c r="O1848" s="108"/>
      <c r="P1848" s="108"/>
      <c r="Q1848" s="108"/>
      <c r="R1848" s="108"/>
      <c r="S1848" s="108"/>
      <c r="T1848" s="108"/>
      <c r="U1848" s="108"/>
      <c r="V1848" s="108"/>
      <c r="W1848" s="108"/>
      <c r="X1848" s="108"/>
      <c r="AM1848" s="16"/>
      <c r="AN1848" s="16"/>
      <c r="AO1848" s="16"/>
      <c r="AP1848" s="16"/>
      <c r="AQ1848" s="16"/>
      <c r="AR1848" s="16"/>
      <c r="AS1848" s="16"/>
      <c r="AT1848" s="16"/>
      <c r="AU1848" s="16"/>
      <c r="AV1848" s="16"/>
      <c r="AW1848" s="16"/>
    </row>
    <row r="1849" spans="1:49" ht="15.75" customHeight="1" x14ac:dyDescent="0.25">
      <c r="A1849" s="114"/>
      <c r="B1849" s="155"/>
      <c r="C1849" s="114"/>
      <c r="D1849" s="114"/>
      <c r="E1849" s="117"/>
      <c r="F1849" s="114"/>
      <c r="G1849" s="114"/>
      <c r="H1849" s="114"/>
      <c r="I1849" s="120"/>
      <c r="J1849" s="12"/>
      <c r="K1849" s="13"/>
      <c r="L1849" s="14"/>
      <c r="M1849" s="14"/>
      <c r="N1849" s="12"/>
      <c r="O1849" s="108"/>
      <c r="P1849" s="108"/>
      <c r="Q1849" s="108"/>
      <c r="R1849" s="108"/>
      <c r="S1849" s="108"/>
      <c r="T1849" s="108"/>
      <c r="U1849" s="108"/>
      <c r="V1849" s="108"/>
      <c r="W1849" s="108"/>
      <c r="X1849" s="108"/>
      <c r="AM1849" s="16"/>
      <c r="AN1849" s="16"/>
      <c r="AO1849" s="16"/>
      <c r="AP1849" s="16"/>
      <c r="AQ1849" s="16"/>
      <c r="AR1849" s="16"/>
      <c r="AS1849" s="16"/>
      <c r="AT1849" s="16"/>
      <c r="AU1849" s="16"/>
      <c r="AV1849" s="16"/>
      <c r="AW1849" s="16"/>
    </row>
    <row r="1850" spans="1:49" ht="15.75" customHeight="1" x14ac:dyDescent="0.25">
      <c r="A1850" s="114"/>
      <c r="B1850" s="155"/>
      <c r="C1850" s="114"/>
      <c r="D1850" s="114"/>
      <c r="E1850" s="117"/>
      <c r="F1850" s="114"/>
      <c r="G1850" s="114"/>
      <c r="H1850" s="114"/>
      <c r="I1850" s="103" t="s">
        <v>20</v>
      </c>
      <c r="J1850" s="12"/>
      <c r="K1850" s="13"/>
      <c r="L1850" s="14"/>
      <c r="M1850" s="15"/>
      <c r="N1850" s="12"/>
      <c r="O1850" s="108"/>
      <c r="P1850" s="108"/>
      <c r="Q1850" s="108"/>
      <c r="R1850" s="108"/>
      <c r="S1850" s="108"/>
      <c r="T1850" s="108"/>
      <c r="U1850" s="108"/>
      <c r="V1850" s="108"/>
      <c r="W1850" s="108"/>
      <c r="X1850" s="108"/>
      <c r="AM1850" s="16"/>
      <c r="AN1850" s="16"/>
      <c r="AO1850" s="16"/>
      <c r="AP1850" s="16"/>
      <c r="AQ1850" s="16"/>
      <c r="AR1850" s="16"/>
      <c r="AS1850" s="16"/>
      <c r="AT1850" s="16"/>
      <c r="AU1850" s="16"/>
      <c r="AV1850" s="16"/>
      <c r="AW1850" s="16"/>
    </row>
    <row r="1851" spans="1:49" ht="15.75" customHeight="1" x14ac:dyDescent="0.25">
      <c r="A1851" s="115"/>
      <c r="B1851" s="156"/>
      <c r="C1851" s="115"/>
      <c r="D1851" s="115"/>
      <c r="E1851" s="118"/>
      <c r="F1851" s="115"/>
      <c r="G1851" s="115"/>
      <c r="H1851" s="115"/>
      <c r="I1851" s="120"/>
      <c r="J1851" s="12"/>
      <c r="K1851" s="13"/>
      <c r="L1851" s="14"/>
      <c r="M1851" s="15"/>
      <c r="N1851" s="12"/>
      <c r="O1851" s="108"/>
      <c r="P1851" s="108"/>
      <c r="Q1851" s="108"/>
      <c r="R1851" s="108"/>
      <c r="S1851" s="108"/>
      <c r="T1851" s="108"/>
      <c r="U1851" s="108"/>
      <c r="V1851" s="108"/>
      <c r="W1851" s="108"/>
      <c r="X1851" s="108"/>
      <c r="AM1851" s="16"/>
      <c r="AN1851" s="16"/>
      <c r="AO1851" s="16"/>
      <c r="AP1851" s="16"/>
      <c r="AQ1851" s="16"/>
      <c r="AR1851" s="16"/>
      <c r="AS1851" s="16"/>
      <c r="AT1851" s="16"/>
      <c r="AU1851" s="16"/>
      <c r="AV1851" s="16"/>
      <c r="AW1851" s="16"/>
    </row>
    <row r="1852" spans="1:49" s="60" customFormat="1" ht="132" customHeight="1" x14ac:dyDescent="0.25">
      <c r="A1852" s="9" t="s">
        <v>1998</v>
      </c>
      <c r="B1852" s="57">
        <v>33600000</v>
      </c>
      <c r="C1852" s="9" t="s">
        <v>471</v>
      </c>
      <c r="D1852" s="9" t="s">
        <v>505</v>
      </c>
      <c r="E1852" s="10" t="s">
        <v>487</v>
      </c>
      <c r="F1852" s="9" t="s">
        <v>1966</v>
      </c>
      <c r="G1852" s="9">
        <v>64.8</v>
      </c>
      <c r="H1852" s="9" t="s">
        <v>475</v>
      </c>
      <c r="I1852" s="9" t="s">
        <v>19</v>
      </c>
      <c r="J1852" s="58">
        <v>442538696</v>
      </c>
      <c r="K1852" s="9" t="s">
        <v>484</v>
      </c>
      <c r="L1852" s="9">
        <v>64.8</v>
      </c>
      <c r="M1852" s="9">
        <v>64.8</v>
      </c>
      <c r="N1852" s="9" t="s">
        <v>526</v>
      </c>
      <c r="O1852" s="9"/>
      <c r="P1852" s="9"/>
      <c r="Q1852" s="59">
        <f t="shared" ref="Q1852:R1855" si="129">L1852</f>
        <v>64.8</v>
      </c>
      <c r="R1852" s="59">
        <f t="shared" si="129"/>
        <v>64.8</v>
      </c>
      <c r="S1852" s="9"/>
      <c r="T1852" s="9"/>
      <c r="U1852" s="9"/>
      <c r="V1852" s="9"/>
      <c r="W1852" s="59">
        <f t="shared" ref="W1852:X1855" si="130">Q1852</f>
        <v>64.8</v>
      </c>
      <c r="X1852" s="59">
        <f t="shared" si="130"/>
        <v>64.8</v>
      </c>
    </row>
    <row r="1853" spans="1:49" s="61" customFormat="1" ht="132" customHeight="1" x14ac:dyDescent="0.25">
      <c r="A1853" s="9" t="s">
        <v>1998</v>
      </c>
      <c r="B1853" s="57">
        <v>33600000</v>
      </c>
      <c r="C1853" s="9" t="s">
        <v>485</v>
      </c>
      <c r="D1853" s="9" t="s">
        <v>469</v>
      </c>
      <c r="E1853" s="10" t="s">
        <v>486</v>
      </c>
      <c r="F1853" s="9" t="s">
        <v>1965</v>
      </c>
      <c r="G1853" s="59">
        <v>760</v>
      </c>
      <c r="H1853" s="9" t="s">
        <v>475</v>
      </c>
      <c r="I1853" s="9" t="s">
        <v>19</v>
      </c>
      <c r="J1853" s="58">
        <v>44290644</v>
      </c>
      <c r="K1853" s="9" t="s">
        <v>468</v>
      </c>
      <c r="L1853" s="59">
        <v>760</v>
      </c>
      <c r="M1853" s="59">
        <v>760</v>
      </c>
      <c r="N1853" s="9" t="s">
        <v>526</v>
      </c>
      <c r="O1853" s="9"/>
      <c r="P1853" s="9"/>
      <c r="Q1853" s="59">
        <f t="shared" si="129"/>
        <v>760</v>
      </c>
      <c r="R1853" s="59">
        <f t="shared" si="129"/>
        <v>760</v>
      </c>
      <c r="S1853" s="9"/>
      <c r="T1853" s="9"/>
      <c r="U1853" s="9"/>
      <c r="V1853" s="9"/>
      <c r="W1853" s="59">
        <f t="shared" si="130"/>
        <v>760</v>
      </c>
      <c r="X1853" s="59">
        <f t="shared" si="130"/>
        <v>760</v>
      </c>
    </row>
    <row r="1854" spans="1:49" s="61" customFormat="1" ht="132" customHeight="1" x14ac:dyDescent="0.25">
      <c r="A1854" s="9" t="s">
        <v>1998</v>
      </c>
      <c r="B1854" s="57">
        <v>33600000</v>
      </c>
      <c r="C1854" s="9" t="s">
        <v>357</v>
      </c>
      <c r="D1854" s="9" t="s">
        <v>515</v>
      </c>
      <c r="E1854" s="10" t="s">
        <v>533</v>
      </c>
      <c r="F1854" s="9" t="s">
        <v>1964</v>
      </c>
      <c r="G1854" s="59">
        <v>1585.36</v>
      </c>
      <c r="H1854" s="9" t="s">
        <v>489</v>
      </c>
      <c r="I1854" s="9" t="s">
        <v>19</v>
      </c>
      <c r="J1854" s="58">
        <v>444244380</v>
      </c>
      <c r="K1854" s="9" t="s">
        <v>515</v>
      </c>
      <c r="L1854" s="9">
        <v>1535.36</v>
      </c>
      <c r="M1854" s="9">
        <v>1535.36</v>
      </c>
      <c r="N1854" s="9" t="s">
        <v>554</v>
      </c>
      <c r="O1854" s="9"/>
      <c r="P1854" s="9"/>
      <c r="Q1854" s="9">
        <f t="shared" si="129"/>
        <v>1535.36</v>
      </c>
      <c r="R1854" s="9">
        <f t="shared" si="129"/>
        <v>1535.36</v>
      </c>
      <c r="S1854" s="9"/>
      <c r="T1854" s="9"/>
      <c r="U1854" s="9"/>
      <c r="V1854" s="9"/>
      <c r="W1854" s="9">
        <f t="shared" si="130"/>
        <v>1535.36</v>
      </c>
      <c r="X1854" s="9">
        <f t="shared" si="130"/>
        <v>1535.36</v>
      </c>
    </row>
    <row r="1855" spans="1:49" s="61" customFormat="1" ht="132" customHeight="1" x14ac:dyDescent="0.25">
      <c r="A1855" s="9" t="s">
        <v>1998</v>
      </c>
      <c r="B1855" s="57">
        <v>33600000</v>
      </c>
      <c r="C1855" s="9" t="s">
        <v>357</v>
      </c>
      <c r="D1855" s="9" t="s">
        <v>526</v>
      </c>
      <c r="E1855" s="10" t="s">
        <v>589</v>
      </c>
      <c r="F1855" s="9" t="s">
        <v>498</v>
      </c>
      <c r="G1855" s="59">
        <v>3545.37</v>
      </c>
      <c r="H1855" s="9" t="s">
        <v>502</v>
      </c>
      <c r="I1855" s="30" t="s">
        <v>19</v>
      </c>
      <c r="J1855" s="12" t="s">
        <v>624</v>
      </c>
      <c r="K1855" s="12" t="s">
        <v>526</v>
      </c>
      <c r="L1855" s="15">
        <v>3545.37</v>
      </c>
      <c r="M1855" s="15">
        <v>3545.37</v>
      </c>
      <c r="N1855" s="12" t="s">
        <v>610</v>
      </c>
      <c r="O1855" s="9"/>
      <c r="P1855" s="9"/>
      <c r="Q1855" s="9">
        <f t="shared" si="129"/>
        <v>3545.37</v>
      </c>
      <c r="R1855" s="9">
        <f t="shared" si="129"/>
        <v>3545.37</v>
      </c>
      <c r="S1855" s="9"/>
      <c r="T1855" s="9"/>
      <c r="U1855" s="9"/>
      <c r="V1855" s="9"/>
      <c r="W1855" s="9">
        <f t="shared" si="130"/>
        <v>3545.37</v>
      </c>
      <c r="X1855" s="9">
        <f t="shared" si="130"/>
        <v>3545.37</v>
      </c>
    </row>
    <row r="1856" spans="1:49" s="61" customFormat="1" ht="132" customHeight="1" x14ac:dyDescent="0.25">
      <c r="A1856" s="9" t="s">
        <v>1998</v>
      </c>
      <c r="B1856" s="57">
        <v>33600000</v>
      </c>
      <c r="C1856" s="9" t="s">
        <v>357</v>
      </c>
      <c r="D1856" s="9" t="s">
        <v>526</v>
      </c>
      <c r="E1856" s="10" t="s">
        <v>1967</v>
      </c>
      <c r="F1856" s="9" t="s">
        <v>1968</v>
      </c>
      <c r="G1856" s="59">
        <v>666.1</v>
      </c>
      <c r="H1856" s="9" t="s">
        <v>503</v>
      </c>
      <c r="I1856" s="9" t="s">
        <v>19</v>
      </c>
      <c r="J1856" s="58">
        <v>445036007</v>
      </c>
      <c r="K1856" s="9" t="s">
        <v>549</v>
      </c>
      <c r="L1856" s="9">
        <v>666.1</v>
      </c>
      <c r="M1856" s="9">
        <v>666.1</v>
      </c>
      <c r="N1856" s="9" t="s">
        <v>554</v>
      </c>
      <c r="O1856" s="9"/>
      <c r="P1856" s="9"/>
      <c r="Q1856" s="9"/>
      <c r="R1856" s="9"/>
      <c r="S1856" s="9"/>
      <c r="T1856" s="9"/>
      <c r="U1856" s="9"/>
      <c r="V1856" s="9">
        <v>0</v>
      </c>
      <c r="W1856" s="9"/>
      <c r="X1856" s="9">
        <v>666.1</v>
      </c>
    </row>
    <row r="1857" spans="1:49" s="61" customFormat="1" ht="132" customHeight="1" x14ac:dyDescent="0.25">
      <c r="A1857" s="9" t="s">
        <v>1999</v>
      </c>
      <c r="B1857" s="57">
        <v>42500000</v>
      </c>
      <c r="C1857" s="9" t="s">
        <v>764</v>
      </c>
      <c r="D1857" s="9" t="s">
        <v>983</v>
      </c>
      <c r="E1857" s="10" t="s">
        <v>965</v>
      </c>
      <c r="F1857" s="58" t="s">
        <v>984</v>
      </c>
      <c r="G1857" s="59">
        <v>1150</v>
      </c>
      <c r="H1857" s="9" t="s">
        <v>966</v>
      </c>
      <c r="I1857" s="9" t="s">
        <v>19</v>
      </c>
      <c r="J1857" s="58">
        <v>458977344</v>
      </c>
      <c r="K1857" s="9" t="s">
        <v>967</v>
      </c>
      <c r="L1857" s="59">
        <v>1150</v>
      </c>
      <c r="M1857" s="59">
        <v>1150</v>
      </c>
      <c r="N1857" s="9"/>
      <c r="O1857" s="9"/>
      <c r="P1857" s="9"/>
      <c r="Q1857" s="9"/>
      <c r="R1857" s="9"/>
      <c r="S1857" s="9"/>
      <c r="T1857" s="9"/>
      <c r="U1857" s="9"/>
      <c r="V1857" s="59">
        <v>0</v>
      </c>
      <c r="W1857" s="59"/>
      <c r="X1857" s="59">
        <v>1150</v>
      </c>
    </row>
    <row r="1858" spans="1:49" s="61" customFormat="1" ht="132" customHeight="1" x14ac:dyDescent="0.25">
      <c r="A1858" s="9" t="s">
        <v>1998</v>
      </c>
      <c r="B1858" s="57">
        <v>33600000</v>
      </c>
      <c r="C1858" s="9" t="s">
        <v>524</v>
      </c>
      <c r="D1858" s="9" t="s">
        <v>923</v>
      </c>
      <c r="E1858" s="10" t="s">
        <v>1458</v>
      </c>
      <c r="F1858" s="9" t="s">
        <v>1969</v>
      </c>
      <c r="G1858" s="59">
        <v>555</v>
      </c>
      <c r="H1858" s="9" t="s">
        <v>550</v>
      </c>
      <c r="I1858" s="9" t="s">
        <v>19</v>
      </c>
      <c r="J1858" s="58">
        <v>444536235</v>
      </c>
      <c r="K1858" s="9" t="s">
        <v>546</v>
      </c>
      <c r="L1858" s="59">
        <v>550</v>
      </c>
      <c r="M1858" s="59">
        <v>550</v>
      </c>
      <c r="N1858" s="9" t="s">
        <v>554</v>
      </c>
      <c r="O1858" s="9"/>
      <c r="P1858" s="9"/>
      <c r="Q1858" s="9"/>
      <c r="R1858" s="9"/>
      <c r="S1858" s="9"/>
      <c r="T1858" s="9"/>
      <c r="U1858" s="9"/>
      <c r="V1858" s="9">
        <v>0</v>
      </c>
      <c r="W1858" s="9"/>
      <c r="X1858" s="9">
        <v>555</v>
      </c>
    </row>
    <row r="1859" spans="1:49" s="61" customFormat="1" ht="132" customHeight="1" x14ac:dyDescent="0.25">
      <c r="A1859" s="9" t="s">
        <v>1999</v>
      </c>
      <c r="B1859" s="57">
        <v>42500000</v>
      </c>
      <c r="C1859" s="9" t="s">
        <v>763</v>
      </c>
      <c r="D1859" s="9" t="s">
        <v>162</v>
      </c>
      <c r="E1859" s="10" t="s">
        <v>1123</v>
      </c>
      <c r="F1859" s="9" t="s">
        <v>1122</v>
      </c>
      <c r="G1859" s="59">
        <v>2600</v>
      </c>
      <c r="H1859" s="9" t="s">
        <v>1124</v>
      </c>
      <c r="I1859" s="9" t="s">
        <v>10</v>
      </c>
      <c r="J1859" s="58" t="s">
        <v>1125</v>
      </c>
      <c r="K1859" s="9" t="s">
        <v>1004</v>
      </c>
      <c r="L1859" s="59">
        <v>2600</v>
      </c>
      <c r="M1859" s="59">
        <v>2600</v>
      </c>
      <c r="N1859" s="59" t="s">
        <v>1143</v>
      </c>
      <c r="O1859" s="59">
        <v>0</v>
      </c>
      <c r="P1859" s="59">
        <v>0</v>
      </c>
      <c r="Q1859" s="59">
        <v>0</v>
      </c>
      <c r="R1859" s="59">
        <v>0</v>
      </c>
      <c r="S1859" s="59">
        <f>L1859</f>
        <v>2600</v>
      </c>
      <c r="T1859" s="59">
        <f>M1859</f>
        <v>2600</v>
      </c>
      <c r="U1859" s="59"/>
      <c r="V1859" s="59">
        <v>0</v>
      </c>
      <c r="W1859" s="59">
        <f t="shared" ref="W1859" si="131">S1859</f>
        <v>2600</v>
      </c>
      <c r="X1859" s="59">
        <f t="shared" ref="X1859" si="132">T1859</f>
        <v>2600</v>
      </c>
    </row>
    <row r="1860" spans="1:49" s="61" customFormat="1" ht="132" customHeight="1" x14ac:dyDescent="0.25">
      <c r="A1860" s="9" t="s">
        <v>1998</v>
      </c>
      <c r="B1860" s="57">
        <v>85145000</v>
      </c>
      <c r="C1860" s="9" t="s">
        <v>193</v>
      </c>
      <c r="D1860" s="9" t="s">
        <v>923</v>
      </c>
      <c r="E1860" s="10" t="s">
        <v>588</v>
      </c>
      <c r="F1860" s="9" t="s">
        <v>537</v>
      </c>
      <c r="G1860" s="59">
        <v>87</v>
      </c>
      <c r="H1860" s="9" t="s">
        <v>547</v>
      </c>
      <c r="I1860" s="9" t="s">
        <v>19</v>
      </c>
      <c r="J1860" s="58" t="s">
        <v>405</v>
      </c>
      <c r="K1860" s="9" t="s">
        <v>546</v>
      </c>
      <c r="L1860" s="59">
        <v>87</v>
      </c>
      <c r="M1860" s="59">
        <v>87</v>
      </c>
      <c r="N1860" s="9" t="s">
        <v>681</v>
      </c>
      <c r="O1860" s="9"/>
      <c r="P1860" s="9"/>
      <c r="Q1860" s="59">
        <f>L1860</f>
        <v>87</v>
      </c>
      <c r="R1860" s="59">
        <f>M1860</f>
        <v>87</v>
      </c>
      <c r="S1860" s="9"/>
      <c r="T1860" s="9"/>
      <c r="U1860" s="9"/>
      <c r="V1860" s="9">
        <v>0</v>
      </c>
      <c r="W1860" s="59">
        <f t="shared" ref="W1860" si="133">Q1860</f>
        <v>87</v>
      </c>
      <c r="X1860" s="59">
        <f t="shared" ref="X1860" si="134">R1860</f>
        <v>87</v>
      </c>
    </row>
    <row r="1861" spans="1:49" s="61" customFormat="1" ht="132" customHeight="1" x14ac:dyDescent="0.25">
      <c r="A1861" s="9" t="s">
        <v>1998</v>
      </c>
      <c r="B1861" s="57">
        <v>33600000</v>
      </c>
      <c r="C1861" s="9" t="s">
        <v>166</v>
      </c>
      <c r="D1861" s="9" t="s">
        <v>526</v>
      </c>
      <c r="E1861" s="10" t="s">
        <v>551</v>
      </c>
      <c r="F1861" s="9" t="s">
        <v>1972</v>
      </c>
      <c r="G1861" s="59">
        <v>3600</v>
      </c>
      <c r="H1861" s="9" t="s">
        <v>550</v>
      </c>
      <c r="I1861" s="9" t="s">
        <v>19</v>
      </c>
      <c r="J1861" s="58">
        <v>445056288</v>
      </c>
      <c r="K1861" s="9" t="s">
        <v>549</v>
      </c>
      <c r="L1861" s="59">
        <v>3600</v>
      </c>
      <c r="M1861" s="59">
        <v>3600</v>
      </c>
      <c r="N1861" s="9" t="s">
        <v>554</v>
      </c>
      <c r="O1861" s="9"/>
      <c r="P1861" s="9"/>
      <c r="Q1861" s="9"/>
      <c r="R1861" s="9"/>
      <c r="S1861" s="9"/>
      <c r="T1861" s="9"/>
      <c r="U1861" s="9"/>
      <c r="V1861" s="9">
        <v>0</v>
      </c>
      <c r="W1861" s="9"/>
      <c r="X1861" s="59">
        <f>G1861</f>
        <v>3600</v>
      </c>
    </row>
    <row r="1862" spans="1:49" s="61" customFormat="1" ht="132" customHeight="1" x14ac:dyDescent="0.25">
      <c r="A1862" s="9" t="s">
        <v>1998</v>
      </c>
      <c r="B1862" s="57">
        <v>33100000</v>
      </c>
      <c r="C1862" s="9" t="s">
        <v>541</v>
      </c>
      <c r="D1862" s="9" t="s">
        <v>542</v>
      </c>
      <c r="E1862" s="10" t="s">
        <v>755</v>
      </c>
      <c r="F1862" s="9" t="s">
        <v>1970</v>
      </c>
      <c r="G1862" s="59">
        <v>228.35</v>
      </c>
      <c r="H1862" s="9" t="s">
        <v>540</v>
      </c>
      <c r="I1862" s="30" t="s">
        <v>19</v>
      </c>
      <c r="J1862" s="12" t="s">
        <v>704</v>
      </c>
      <c r="K1862" s="12" t="s">
        <v>526</v>
      </c>
      <c r="L1862" s="15">
        <v>228.35</v>
      </c>
      <c r="M1862" s="15">
        <v>228.35</v>
      </c>
      <c r="N1862" s="12" t="s">
        <v>610</v>
      </c>
      <c r="O1862" s="9"/>
      <c r="P1862" s="9"/>
      <c r="Q1862" s="9">
        <f t="shared" ref="Q1862:R1866" si="135">L1862</f>
        <v>228.35</v>
      </c>
      <c r="R1862" s="9">
        <f t="shared" si="135"/>
        <v>228.35</v>
      </c>
      <c r="S1862" s="9"/>
      <c r="T1862" s="9"/>
      <c r="U1862" s="9"/>
      <c r="V1862" s="9">
        <v>0</v>
      </c>
      <c r="W1862" s="9">
        <f t="shared" ref="W1862" si="136">Q1862</f>
        <v>228.35</v>
      </c>
      <c r="X1862" s="9">
        <f t="shared" ref="X1862" si="137">R1862</f>
        <v>228.35</v>
      </c>
    </row>
    <row r="1863" spans="1:49" s="61" customFormat="1" ht="132" customHeight="1" x14ac:dyDescent="0.25">
      <c r="A1863" s="9" t="s">
        <v>1998</v>
      </c>
      <c r="B1863" s="57">
        <v>33600000</v>
      </c>
      <c r="C1863" s="9" t="s">
        <v>545</v>
      </c>
      <c r="D1863" s="9" t="s">
        <v>530</v>
      </c>
      <c r="E1863" s="10" t="s">
        <v>544</v>
      </c>
      <c r="F1863" s="9" t="s">
        <v>1971</v>
      </c>
      <c r="G1863" s="59">
        <v>39.92</v>
      </c>
      <c r="H1863" s="9" t="s">
        <v>543</v>
      </c>
      <c r="I1863" s="30" t="s">
        <v>19</v>
      </c>
      <c r="J1863" s="12" t="s">
        <v>625</v>
      </c>
      <c r="K1863" s="12" t="s">
        <v>542</v>
      </c>
      <c r="L1863" s="15">
        <v>39.92</v>
      </c>
      <c r="M1863" s="15">
        <v>39.92</v>
      </c>
      <c r="N1863" s="12" t="s">
        <v>610</v>
      </c>
      <c r="O1863" s="9"/>
      <c r="P1863" s="9"/>
      <c r="Q1863" s="9">
        <f t="shared" si="135"/>
        <v>39.92</v>
      </c>
      <c r="R1863" s="9">
        <f t="shared" si="135"/>
        <v>39.92</v>
      </c>
      <c r="S1863" s="9"/>
      <c r="T1863" s="9"/>
      <c r="U1863" s="9"/>
      <c r="V1863" s="9"/>
      <c r="W1863" s="9">
        <f t="shared" ref="W1863" si="138">Q1863</f>
        <v>39.92</v>
      </c>
      <c r="X1863" s="9">
        <f t="shared" ref="X1863" si="139">R1863</f>
        <v>39.92</v>
      </c>
    </row>
    <row r="1864" spans="1:49" s="61" customFormat="1" ht="132" customHeight="1" x14ac:dyDescent="0.25">
      <c r="A1864" s="9" t="s">
        <v>1998</v>
      </c>
      <c r="B1864" s="57">
        <v>33600000</v>
      </c>
      <c r="C1864" s="9" t="s">
        <v>83</v>
      </c>
      <c r="D1864" s="9" t="s">
        <v>661</v>
      </c>
      <c r="E1864" s="10" t="s">
        <v>548</v>
      </c>
      <c r="F1864" s="9" t="s">
        <v>538</v>
      </c>
      <c r="G1864" s="59">
        <v>228</v>
      </c>
      <c r="H1864" s="9" t="s">
        <v>503</v>
      </c>
      <c r="I1864" s="30" t="s">
        <v>19</v>
      </c>
      <c r="J1864" s="12" t="s">
        <v>699</v>
      </c>
      <c r="K1864" s="12" t="s">
        <v>578</v>
      </c>
      <c r="L1864" s="15">
        <v>228</v>
      </c>
      <c r="M1864" s="15">
        <v>228</v>
      </c>
      <c r="N1864" s="12" t="s">
        <v>610</v>
      </c>
      <c r="O1864" s="9"/>
      <c r="P1864" s="9"/>
      <c r="Q1864" s="9">
        <f t="shared" si="135"/>
        <v>228</v>
      </c>
      <c r="R1864" s="9">
        <f t="shared" si="135"/>
        <v>228</v>
      </c>
      <c r="S1864" s="9"/>
      <c r="T1864" s="9"/>
      <c r="U1864" s="9"/>
      <c r="V1864" s="9"/>
      <c r="W1864" s="9">
        <f t="shared" ref="W1864" si="140">Q1864</f>
        <v>228</v>
      </c>
      <c r="X1864" s="9">
        <f t="shared" ref="X1864" si="141">R1864</f>
        <v>228</v>
      </c>
    </row>
    <row r="1865" spans="1:49" s="61" customFormat="1" ht="132" customHeight="1" x14ac:dyDescent="0.25">
      <c r="A1865" s="9" t="s">
        <v>1998</v>
      </c>
      <c r="B1865" s="57">
        <v>33600000</v>
      </c>
      <c r="C1865" s="9" t="s">
        <v>302</v>
      </c>
      <c r="D1865" s="9" t="s">
        <v>468</v>
      </c>
      <c r="E1865" s="10" t="s">
        <v>587</v>
      </c>
      <c r="F1865" s="9" t="s">
        <v>539</v>
      </c>
      <c r="G1865" s="59">
        <v>398.5</v>
      </c>
      <c r="H1865" s="9" t="s">
        <v>502</v>
      </c>
      <c r="I1865" s="30" t="s">
        <v>19</v>
      </c>
      <c r="J1865" s="12" t="s">
        <v>699</v>
      </c>
      <c r="K1865" s="12" t="s">
        <v>554</v>
      </c>
      <c r="L1865" s="15">
        <v>398.5</v>
      </c>
      <c r="M1865" s="15">
        <v>398.5</v>
      </c>
      <c r="N1865" s="12" t="s">
        <v>610</v>
      </c>
      <c r="O1865" s="9"/>
      <c r="P1865" s="9"/>
      <c r="Q1865" s="9">
        <f t="shared" si="135"/>
        <v>398.5</v>
      </c>
      <c r="R1865" s="9">
        <f t="shared" si="135"/>
        <v>398.5</v>
      </c>
      <c r="S1865" s="9"/>
      <c r="T1865" s="9"/>
      <c r="U1865" s="9"/>
      <c r="V1865" s="9"/>
      <c r="W1865" s="9">
        <f t="shared" ref="W1865" si="142">Q1865</f>
        <v>398.5</v>
      </c>
      <c r="X1865" s="9">
        <f t="shared" ref="X1865" si="143">R1865</f>
        <v>398.5</v>
      </c>
    </row>
    <row r="1866" spans="1:49" s="61" customFormat="1" ht="132" customHeight="1" x14ac:dyDescent="0.25">
      <c r="A1866" s="9" t="s">
        <v>1998</v>
      </c>
      <c r="B1866" s="57">
        <v>42400000</v>
      </c>
      <c r="C1866" s="9" t="s">
        <v>712</v>
      </c>
      <c r="D1866" s="9" t="s">
        <v>1973</v>
      </c>
      <c r="E1866" s="10" t="s">
        <v>594</v>
      </c>
      <c r="F1866" s="9" t="s">
        <v>590</v>
      </c>
      <c r="G1866" s="59">
        <v>1605</v>
      </c>
      <c r="H1866" s="9" t="s">
        <v>711</v>
      </c>
      <c r="I1866" s="30" t="s">
        <v>19</v>
      </c>
      <c r="J1866" s="12" t="s">
        <v>710</v>
      </c>
      <c r="K1866" s="12" t="s">
        <v>576</v>
      </c>
      <c r="L1866" s="15">
        <v>1605</v>
      </c>
      <c r="M1866" s="15">
        <v>1605</v>
      </c>
      <c r="N1866" s="12" t="s">
        <v>645</v>
      </c>
      <c r="O1866" s="9"/>
      <c r="P1866" s="9"/>
      <c r="Q1866" s="9">
        <f t="shared" si="135"/>
        <v>1605</v>
      </c>
      <c r="R1866" s="9">
        <f t="shared" si="135"/>
        <v>1605</v>
      </c>
      <c r="S1866" s="9"/>
      <c r="T1866" s="9"/>
      <c r="U1866" s="9"/>
      <c r="V1866" s="9"/>
      <c r="W1866" s="9">
        <f t="shared" ref="W1866" si="144">Q1866</f>
        <v>1605</v>
      </c>
      <c r="X1866" s="9">
        <f t="shared" ref="X1866" si="145">R1866</f>
        <v>1605</v>
      </c>
    </row>
    <row r="1867" spans="1:49" s="61" customFormat="1" ht="124.5" customHeight="1" x14ac:dyDescent="0.25">
      <c r="A1867" s="113" t="s">
        <v>1998</v>
      </c>
      <c r="B1867" s="158">
        <v>33600000</v>
      </c>
      <c r="C1867" s="113" t="s">
        <v>357</v>
      </c>
      <c r="D1867" s="113" t="s">
        <v>592</v>
      </c>
      <c r="E1867" s="116" t="s">
        <v>717</v>
      </c>
      <c r="F1867" s="113" t="s">
        <v>1974</v>
      </c>
      <c r="G1867" s="125">
        <v>1111.8900000000001</v>
      </c>
      <c r="H1867" s="113" t="s">
        <v>489</v>
      </c>
      <c r="I1867" s="113" t="s">
        <v>8</v>
      </c>
      <c r="J1867" s="58"/>
      <c r="K1867" s="9"/>
      <c r="L1867" s="9"/>
      <c r="M1867" s="9"/>
      <c r="N1867" s="9"/>
      <c r="O1867" s="108">
        <f>SUM(L1867:L1868)</f>
        <v>0</v>
      </c>
      <c r="P1867" s="108">
        <f>SUM(M1867:M1868)</f>
        <v>0</v>
      </c>
      <c r="Q1867" s="108">
        <f>SUM(L1869:L1871)</f>
        <v>1111.8899999999999</v>
      </c>
      <c r="R1867" s="108">
        <f>SUM(M1869:M1871)</f>
        <v>1111.8899999999999</v>
      </c>
      <c r="S1867" s="108">
        <f>SUM(L1872:L1873)</f>
        <v>0</v>
      </c>
      <c r="T1867" s="108">
        <f>SUM(M1872:M1873)</f>
        <v>0</v>
      </c>
      <c r="U1867" s="108">
        <f>SUM(L1874:L1875)</f>
        <v>0</v>
      </c>
      <c r="V1867" s="108">
        <f>SUM(M1874:M1875)</f>
        <v>0</v>
      </c>
      <c r="W1867" s="108">
        <f t="shared" ref="W1867" si="146">O1867+Q1867+S1867+U1867</f>
        <v>1111.8899999999999</v>
      </c>
      <c r="X1867" s="108">
        <f t="shared" ref="X1867" si="147">P1867+R1867+T1867+V1867</f>
        <v>1111.8899999999999</v>
      </c>
    </row>
    <row r="1868" spans="1:49" s="61" customFormat="1" ht="18" customHeight="1" x14ac:dyDescent="0.25">
      <c r="A1868" s="114"/>
      <c r="B1868" s="159"/>
      <c r="C1868" s="114"/>
      <c r="D1868" s="114"/>
      <c r="E1868" s="117"/>
      <c r="F1868" s="114"/>
      <c r="G1868" s="142"/>
      <c r="H1868" s="114"/>
      <c r="I1868" s="115"/>
      <c r="J1868" s="58"/>
      <c r="K1868" s="9"/>
      <c r="L1868" s="9"/>
      <c r="M1868" s="9"/>
      <c r="N1868" s="9"/>
      <c r="O1868" s="108"/>
      <c r="P1868" s="108"/>
      <c r="Q1868" s="108"/>
      <c r="R1868" s="108"/>
      <c r="S1868" s="108"/>
      <c r="T1868" s="108"/>
      <c r="U1868" s="108"/>
      <c r="V1868" s="108"/>
      <c r="W1868" s="108"/>
      <c r="X1868" s="108"/>
    </row>
    <row r="1869" spans="1:49" ht="15.75" customHeight="1" x14ac:dyDescent="0.25">
      <c r="A1869" s="114"/>
      <c r="B1869" s="159"/>
      <c r="C1869" s="114"/>
      <c r="D1869" s="114"/>
      <c r="E1869" s="117"/>
      <c r="F1869" s="114"/>
      <c r="G1869" s="142"/>
      <c r="H1869" s="114"/>
      <c r="I1869" s="99" t="s">
        <v>19</v>
      </c>
      <c r="J1869" s="12" t="s">
        <v>714</v>
      </c>
      <c r="K1869" s="13" t="s">
        <v>132</v>
      </c>
      <c r="L1869" s="14">
        <v>119</v>
      </c>
      <c r="M1869" s="14">
        <v>119</v>
      </c>
      <c r="N1869" s="12" t="s">
        <v>674</v>
      </c>
      <c r="O1869" s="108"/>
      <c r="P1869" s="108"/>
      <c r="Q1869" s="108"/>
      <c r="R1869" s="108"/>
      <c r="S1869" s="108"/>
      <c r="T1869" s="108"/>
      <c r="U1869" s="108"/>
      <c r="V1869" s="108"/>
      <c r="W1869" s="108"/>
      <c r="X1869" s="108"/>
      <c r="AM1869" s="16"/>
      <c r="AN1869" s="16"/>
      <c r="AO1869" s="16"/>
      <c r="AP1869" s="16"/>
      <c r="AQ1869" s="16"/>
      <c r="AR1869" s="16"/>
      <c r="AS1869" s="16"/>
      <c r="AT1869" s="16"/>
      <c r="AU1869" s="16"/>
      <c r="AV1869" s="16"/>
      <c r="AW1869" s="16"/>
    </row>
    <row r="1870" spans="1:49" ht="15.75" customHeight="1" x14ac:dyDescent="0.25">
      <c r="A1870" s="114"/>
      <c r="B1870" s="159"/>
      <c r="C1870" s="114"/>
      <c r="D1870" s="114"/>
      <c r="E1870" s="117"/>
      <c r="F1870" s="114"/>
      <c r="G1870" s="142"/>
      <c r="H1870" s="114"/>
      <c r="I1870" s="99"/>
      <c r="J1870" s="12" t="s">
        <v>715</v>
      </c>
      <c r="K1870" s="13" t="s">
        <v>652</v>
      </c>
      <c r="L1870" s="14">
        <v>447.35</v>
      </c>
      <c r="M1870" s="14">
        <v>447.35</v>
      </c>
      <c r="N1870" s="12" t="s">
        <v>674</v>
      </c>
      <c r="O1870" s="108"/>
      <c r="P1870" s="108"/>
      <c r="Q1870" s="108"/>
      <c r="R1870" s="108"/>
      <c r="S1870" s="108"/>
      <c r="T1870" s="108"/>
      <c r="U1870" s="108"/>
      <c r="V1870" s="108"/>
      <c r="W1870" s="108"/>
      <c r="X1870" s="108"/>
      <c r="AM1870" s="16"/>
      <c r="AN1870" s="16"/>
      <c r="AO1870" s="16"/>
      <c r="AP1870" s="16"/>
      <c r="AQ1870" s="16"/>
      <c r="AR1870" s="16"/>
      <c r="AS1870" s="16"/>
      <c r="AT1870" s="16"/>
      <c r="AU1870" s="16"/>
      <c r="AV1870" s="16"/>
      <c r="AW1870" s="16"/>
    </row>
    <row r="1871" spans="1:49" ht="15.75" customHeight="1" x14ac:dyDescent="0.25">
      <c r="A1871" s="114"/>
      <c r="B1871" s="159"/>
      <c r="C1871" s="114"/>
      <c r="D1871" s="114"/>
      <c r="E1871" s="117"/>
      <c r="F1871" s="114"/>
      <c r="G1871" s="142"/>
      <c r="H1871" s="114"/>
      <c r="I1871" s="99"/>
      <c r="J1871" s="12" t="s">
        <v>716</v>
      </c>
      <c r="K1871" s="13" t="s">
        <v>132</v>
      </c>
      <c r="L1871" s="14">
        <v>545.54</v>
      </c>
      <c r="M1871" s="14">
        <v>545.54</v>
      </c>
      <c r="N1871" s="12" t="s">
        <v>674</v>
      </c>
      <c r="O1871" s="108"/>
      <c r="P1871" s="108"/>
      <c r="Q1871" s="108"/>
      <c r="R1871" s="108"/>
      <c r="S1871" s="108"/>
      <c r="T1871" s="108"/>
      <c r="U1871" s="108"/>
      <c r="V1871" s="108"/>
      <c r="W1871" s="108"/>
      <c r="X1871" s="108"/>
      <c r="AM1871" s="16"/>
      <c r="AN1871" s="16"/>
      <c r="AO1871" s="16"/>
      <c r="AP1871" s="16"/>
      <c r="AQ1871" s="16"/>
      <c r="AR1871" s="16"/>
      <c r="AS1871" s="16"/>
      <c r="AT1871" s="16"/>
      <c r="AU1871" s="16"/>
      <c r="AV1871" s="16"/>
      <c r="AW1871" s="16"/>
    </row>
    <row r="1872" spans="1:49" ht="15.75" customHeight="1" x14ac:dyDescent="0.25">
      <c r="A1872" s="114"/>
      <c r="B1872" s="159"/>
      <c r="C1872" s="114"/>
      <c r="D1872" s="114"/>
      <c r="E1872" s="117"/>
      <c r="F1872" s="114"/>
      <c r="G1872" s="142"/>
      <c r="H1872" s="114"/>
      <c r="I1872" s="99" t="s">
        <v>10</v>
      </c>
      <c r="J1872" s="12"/>
      <c r="K1872" s="13"/>
      <c r="L1872" s="14"/>
      <c r="M1872" s="15"/>
      <c r="N1872" s="12"/>
      <c r="O1872" s="108"/>
      <c r="P1872" s="108"/>
      <c r="Q1872" s="108"/>
      <c r="R1872" s="108"/>
      <c r="S1872" s="108"/>
      <c r="T1872" s="108"/>
      <c r="U1872" s="108"/>
      <c r="V1872" s="108"/>
      <c r="W1872" s="108"/>
      <c r="X1872" s="108"/>
      <c r="AM1872" s="16"/>
      <c r="AN1872" s="16"/>
      <c r="AO1872" s="16"/>
      <c r="AP1872" s="16"/>
      <c r="AQ1872" s="16"/>
      <c r="AR1872" s="16"/>
      <c r="AS1872" s="16"/>
      <c r="AT1872" s="16"/>
      <c r="AU1872" s="16"/>
      <c r="AV1872" s="16"/>
      <c r="AW1872" s="16"/>
    </row>
    <row r="1873" spans="1:49" ht="15.75" customHeight="1" x14ac:dyDescent="0.25">
      <c r="A1873" s="114"/>
      <c r="B1873" s="159"/>
      <c r="C1873" s="114"/>
      <c r="D1873" s="114"/>
      <c r="E1873" s="117"/>
      <c r="F1873" s="114"/>
      <c r="G1873" s="142"/>
      <c r="H1873" s="114"/>
      <c r="I1873" s="99"/>
      <c r="J1873" s="12"/>
      <c r="K1873" s="13"/>
      <c r="L1873" s="14"/>
      <c r="M1873" s="14"/>
      <c r="N1873" s="12"/>
      <c r="O1873" s="108"/>
      <c r="P1873" s="108"/>
      <c r="Q1873" s="108"/>
      <c r="R1873" s="108"/>
      <c r="S1873" s="108"/>
      <c r="T1873" s="108"/>
      <c r="U1873" s="108"/>
      <c r="V1873" s="108"/>
      <c r="W1873" s="108"/>
      <c r="X1873" s="108"/>
      <c r="AM1873" s="16"/>
      <c r="AN1873" s="16"/>
      <c r="AO1873" s="16"/>
      <c r="AP1873" s="16"/>
      <c r="AQ1873" s="16"/>
      <c r="AR1873" s="16"/>
      <c r="AS1873" s="16"/>
      <c r="AT1873" s="16"/>
      <c r="AU1873" s="16"/>
      <c r="AV1873" s="16"/>
      <c r="AW1873" s="16"/>
    </row>
    <row r="1874" spans="1:49" ht="15.75" customHeight="1" x14ac:dyDescent="0.25">
      <c r="A1874" s="114"/>
      <c r="B1874" s="159"/>
      <c r="C1874" s="114"/>
      <c r="D1874" s="114"/>
      <c r="E1874" s="117"/>
      <c r="F1874" s="114"/>
      <c r="G1874" s="142"/>
      <c r="H1874" s="114"/>
      <c r="I1874" s="103" t="s">
        <v>20</v>
      </c>
      <c r="J1874" s="12"/>
      <c r="K1874" s="13"/>
      <c r="L1874" s="14"/>
      <c r="M1874" s="15"/>
      <c r="N1874" s="12"/>
      <c r="O1874" s="108"/>
      <c r="P1874" s="108"/>
      <c r="Q1874" s="108"/>
      <c r="R1874" s="108"/>
      <c r="S1874" s="108"/>
      <c r="T1874" s="108"/>
      <c r="U1874" s="108"/>
      <c r="V1874" s="108"/>
      <c r="W1874" s="108"/>
      <c r="X1874" s="108"/>
      <c r="AM1874" s="16"/>
      <c r="AN1874" s="16"/>
      <c r="AO1874" s="16"/>
      <c r="AP1874" s="16"/>
      <c r="AQ1874" s="16"/>
      <c r="AR1874" s="16"/>
      <c r="AS1874" s="16"/>
      <c r="AT1874" s="16"/>
      <c r="AU1874" s="16"/>
      <c r="AV1874" s="16"/>
      <c r="AW1874" s="16"/>
    </row>
    <row r="1875" spans="1:49" ht="15.75" customHeight="1" x14ac:dyDescent="0.25">
      <c r="A1875" s="115"/>
      <c r="B1875" s="166"/>
      <c r="C1875" s="115"/>
      <c r="D1875" s="115"/>
      <c r="E1875" s="118"/>
      <c r="F1875" s="115"/>
      <c r="G1875" s="126"/>
      <c r="H1875" s="115"/>
      <c r="I1875" s="120"/>
      <c r="J1875" s="12"/>
      <c r="K1875" s="13"/>
      <c r="L1875" s="14"/>
      <c r="M1875" s="15"/>
      <c r="N1875" s="12"/>
      <c r="O1875" s="108"/>
      <c r="P1875" s="108"/>
      <c r="Q1875" s="108"/>
      <c r="R1875" s="108"/>
      <c r="S1875" s="108"/>
      <c r="T1875" s="108"/>
      <c r="U1875" s="108"/>
      <c r="V1875" s="108"/>
      <c r="W1875" s="108"/>
      <c r="X1875" s="108"/>
      <c r="AM1875" s="16"/>
      <c r="AN1875" s="16"/>
      <c r="AO1875" s="16"/>
      <c r="AP1875" s="16"/>
      <c r="AQ1875" s="16"/>
      <c r="AR1875" s="16"/>
      <c r="AS1875" s="16"/>
      <c r="AT1875" s="16"/>
      <c r="AU1875" s="16"/>
      <c r="AV1875" s="16"/>
      <c r="AW1875" s="16"/>
    </row>
    <row r="1876" spans="1:49" s="61" customFormat="1" ht="132" customHeight="1" x14ac:dyDescent="0.25">
      <c r="A1876" s="9" t="s">
        <v>1998</v>
      </c>
      <c r="B1876" s="57">
        <v>24900000</v>
      </c>
      <c r="C1876" s="9" t="s">
        <v>591</v>
      </c>
      <c r="D1876" s="9" t="s">
        <v>1975</v>
      </c>
      <c r="E1876" s="10" t="s">
        <v>608</v>
      </c>
      <c r="F1876" s="62" t="s">
        <v>595</v>
      </c>
      <c r="G1876" s="63">
        <v>322</v>
      </c>
      <c r="H1876" s="62" t="s">
        <v>593</v>
      </c>
      <c r="I1876" s="30" t="s">
        <v>19</v>
      </c>
      <c r="J1876" s="12" t="s">
        <v>703</v>
      </c>
      <c r="K1876" s="12" t="s">
        <v>700</v>
      </c>
      <c r="L1876" s="15">
        <v>322</v>
      </c>
      <c r="M1876" s="15">
        <v>322</v>
      </c>
      <c r="N1876" s="12" t="s">
        <v>661</v>
      </c>
      <c r="O1876" s="9"/>
      <c r="P1876" s="9"/>
      <c r="Q1876" s="9">
        <f t="shared" ref="Q1876:R1880" si="148">L1876</f>
        <v>322</v>
      </c>
      <c r="R1876" s="9">
        <f t="shared" si="148"/>
        <v>322</v>
      </c>
      <c r="S1876" s="9"/>
      <c r="T1876" s="9"/>
      <c r="U1876" s="9"/>
      <c r="V1876" s="9"/>
      <c r="W1876" s="9">
        <f t="shared" ref="W1876" si="149">Q1876</f>
        <v>322</v>
      </c>
      <c r="X1876" s="9">
        <f t="shared" ref="X1876" si="150">R1876</f>
        <v>322</v>
      </c>
    </row>
    <row r="1877" spans="1:49" s="61" customFormat="1" ht="132" customHeight="1" x14ac:dyDescent="0.25">
      <c r="A1877" s="62" t="s">
        <v>1998</v>
      </c>
      <c r="B1877" s="64">
        <v>33600000</v>
      </c>
      <c r="C1877" s="62" t="s">
        <v>639</v>
      </c>
      <c r="D1877" s="62" t="s">
        <v>1975</v>
      </c>
      <c r="E1877" s="65" t="s">
        <v>782</v>
      </c>
      <c r="F1877" s="62" t="s">
        <v>1977</v>
      </c>
      <c r="G1877" s="63">
        <v>1800</v>
      </c>
      <c r="H1877" s="62" t="s">
        <v>502</v>
      </c>
      <c r="I1877" s="30" t="s">
        <v>19</v>
      </c>
      <c r="J1877" s="12" t="s">
        <v>824</v>
      </c>
      <c r="K1877" s="12" t="s">
        <v>638</v>
      </c>
      <c r="L1877" s="15">
        <v>1800</v>
      </c>
      <c r="M1877" s="63">
        <v>1800</v>
      </c>
      <c r="N1877" s="62" t="s">
        <v>822</v>
      </c>
      <c r="O1877" s="9"/>
      <c r="P1877" s="9"/>
      <c r="Q1877" s="9">
        <f t="shared" si="148"/>
        <v>1800</v>
      </c>
      <c r="R1877" s="9">
        <f t="shared" si="148"/>
        <v>1800</v>
      </c>
      <c r="S1877" s="9"/>
      <c r="T1877" s="9"/>
      <c r="U1877" s="9"/>
      <c r="V1877" s="9"/>
      <c r="W1877" s="9">
        <f t="shared" ref="W1877" si="151">Q1877</f>
        <v>1800</v>
      </c>
      <c r="X1877" s="9">
        <f t="shared" ref="X1877" si="152">R1877</f>
        <v>1800</v>
      </c>
    </row>
    <row r="1878" spans="1:49" s="61" customFormat="1" ht="132" customHeight="1" x14ac:dyDescent="0.25">
      <c r="A1878" s="9" t="s">
        <v>1998</v>
      </c>
      <c r="B1878" s="57">
        <v>33600000</v>
      </c>
      <c r="C1878" s="9" t="s">
        <v>357</v>
      </c>
      <c r="D1878" s="9" t="s">
        <v>686</v>
      </c>
      <c r="E1878" s="10" t="s">
        <v>779</v>
      </c>
      <c r="F1878" s="9" t="s">
        <v>1976</v>
      </c>
      <c r="G1878" s="59">
        <v>2013.1</v>
      </c>
      <c r="H1878" s="9" t="s">
        <v>502</v>
      </c>
      <c r="I1878" s="30" t="s">
        <v>19</v>
      </c>
      <c r="J1878" s="12" t="s">
        <v>780</v>
      </c>
      <c r="K1878" s="12" t="s">
        <v>659</v>
      </c>
      <c r="L1878" s="15">
        <v>2013.1</v>
      </c>
      <c r="M1878" s="15">
        <v>2013.1</v>
      </c>
      <c r="N1878" s="62" t="s">
        <v>822</v>
      </c>
      <c r="O1878" s="9"/>
      <c r="P1878" s="9"/>
      <c r="Q1878" s="9">
        <f t="shared" si="148"/>
        <v>2013.1</v>
      </c>
      <c r="R1878" s="9">
        <f t="shared" si="148"/>
        <v>2013.1</v>
      </c>
      <c r="S1878" s="9"/>
      <c r="T1878" s="9"/>
      <c r="U1878" s="9"/>
      <c r="V1878" s="9"/>
      <c r="W1878" s="9">
        <f t="shared" ref="W1878" si="153">Q1878</f>
        <v>2013.1</v>
      </c>
      <c r="X1878" s="9">
        <f t="shared" ref="X1878" si="154">R1878</f>
        <v>2013.1</v>
      </c>
    </row>
    <row r="1879" spans="1:49" s="61" customFormat="1" ht="132" customHeight="1" x14ac:dyDescent="0.25">
      <c r="A1879" s="9" t="s">
        <v>1998</v>
      </c>
      <c r="B1879" s="57">
        <v>33600000</v>
      </c>
      <c r="C1879" s="9" t="s">
        <v>357</v>
      </c>
      <c r="D1879" s="9" t="s">
        <v>686</v>
      </c>
      <c r="E1879" s="10" t="s">
        <v>778</v>
      </c>
      <c r="F1879" s="9" t="s">
        <v>640</v>
      </c>
      <c r="G1879" s="59">
        <v>2226.4</v>
      </c>
      <c r="H1879" s="9" t="s">
        <v>503</v>
      </c>
      <c r="I1879" s="30" t="s">
        <v>19</v>
      </c>
      <c r="J1879" s="12" t="s">
        <v>794</v>
      </c>
      <c r="K1879" s="12" t="s">
        <v>661</v>
      </c>
      <c r="L1879" s="15">
        <v>2226.4</v>
      </c>
      <c r="M1879" s="15">
        <v>2226.4</v>
      </c>
      <c r="N1879" s="12" t="s">
        <v>848</v>
      </c>
      <c r="O1879" s="9"/>
      <c r="P1879" s="9"/>
      <c r="Q1879" s="9">
        <f t="shared" si="148"/>
        <v>2226.4</v>
      </c>
      <c r="R1879" s="9">
        <f t="shared" si="148"/>
        <v>2226.4</v>
      </c>
      <c r="S1879" s="9"/>
      <c r="T1879" s="9"/>
      <c r="U1879" s="9"/>
      <c r="V1879" s="9"/>
      <c r="W1879" s="9">
        <f t="shared" ref="W1879" si="155">Q1879</f>
        <v>2226.4</v>
      </c>
      <c r="X1879" s="9">
        <f t="shared" ref="X1879" si="156">R1879</f>
        <v>2226.4</v>
      </c>
    </row>
    <row r="1880" spans="1:49" s="61" customFormat="1" ht="132" customHeight="1" x14ac:dyDescent="0.25">
      <c r="A1880" s="9" t="s">
        <v>1998</v>
      </c>
      <c r="B1880" s="57">
        <v>33600000</v>
      </c>
      <c r="C1880" s="9" t="s">
        <v>357</v>
      </c>
      <c r="D1880" s="9" t="s">
        <v>686</v>
      </c>
      <c r="E1880" s="10" t="s">
        <v>777</v>
      </c>
      <c r="F1880" s="9" t="s">
        <v>660</v>
      </c>
      <c r="G1880" s="59">
        <v>1393</v>
      </c>
      <c r="H1880" s="9" t="s">
        <v>662</v>
      </c>
      <c r="I1880" s="30" t="s">
        <v>19</v>
      </c>
      <c r="J1880" s="12" t="s">
        <v>801</v>
      </c>
      <c r="K1880" s="12" t="s">
        <v>661</v>
      </c>
      <c r="L1880" s="15">
        <v>1393</v>
      </c>
      <c r="M1880" s="15">
        <v>1393</v>
      </c>
      <c r="N1880" s="9" t="s">
        <v>826</v>
      </c>
      <c r="O1880" s="9"/>
      <c r="P1880" s="9"/>
      <c r="Q1880" s="9">
        <f t="shared" si="148"/>
        <v>1393</v>
      </c>
      <c r="R1880" s="9">
        <f t="shared" si="148"/>
        <v>1393</v>
      </c>
      <c r="S1880" s="9"/>
      <c r="T1880" s="9"/>
      <c r="U1880" s="9"/>
      <c r="V1880" s="9"/>
      <c r="W1880" s="9">
        <f t="shared" ref="W1880" si="157">Q1880</f>
        <v>1393</v>
      </c>
      <c r="X1880" s="9">
        <f t="shared" ref="X1880" si="158">R1880</f>
        <v>1393</v>
      </c>
    </row>
    <row r="1881" spans="1:49" s="61" customFormat="1" ht="132" customHeight="1" x14ac:dyDescent="0.25">
      <c r="A1881" s="113" t="s">
        <v>1998</v>
      </c>
      <c r="B1881" s="158">
        <v>71900000</v>
      </c>
      <c r="C1881" s="113" t="s">
        <v>2000</v>
      </c>
      <c r="D1881" s="113" t="s">
        <v>162</v>
      </c>
      <c r="E1881" s="116" t="s">
        <v>775</v>
      </c>
      <c r="F1881" s="113" t="s">
        <v>1553</v>
      </c>
      <c r="G1881" s="125">
        <v>840</v>
      </c>
      <c r="H1881" s="113" t="s">
        <v>762</v>
      </c>
      <c r="I1881" s="9"/>
      <c r="J1881" s="58"/>
      <c r="K1881" s="9"/>
      <c r="L1881" s="9"/>
      <c r="M1881" s="9"/>
      <c r="N1881" s="9"/>
      <c r="O1881" s="108">
        <f>SUM(L1881:L1882)</f>
        <v>0</v>
      </c>
      <c r="P1881" s="108">
        <f>SUM(M1881:M1882)</f>
        <v>0</v>
      </c>
      <c r="Q1881" s="108">
        <f>SUM(L1883:L1884)</f>
        <v>210</v>
      </c>
      <c r="R1881" s="108">
        <f>SUM(M1883:M1884)</f>
        <v>210</v>
      </c>
      <c r="S1881" s="108">
        <f>L1885</f>
        <v>105</v>
      </c>
      <c r="T1881" s="108">
        <f>M1885</f>
        <v>105</v>
      </c>
      <c r="U1881" s="108">
        <f>L1887</f>
        <v>315</v>
      </c>
      <c r="V1881" s="108">
        <f>M1887</f>
        <v>315</v>
      </c>
      <c r="W1881" s="108">
        <f t="shared" ref="W1881" si="159">O1881+Q1881+S1881+U1881</f>
        <v>630</v>
      </c>
      <c r="X1881" s="108">
        <f>P1881+R1881+T1881+V1881</f>
        <v>630</v>
      </c>
    </row>
    <row r="1882" spans="1:49" ht="15.75" customHeight="1" x14ac:dyDescent="0.25">
      <c r="A1882" s="114"/>
      <c r="B1882" s="159"/>
      <c r="C1882" s="114"/>
      <c r="D1882" s="114"/>
      <c r="E1882" s="117"/>
      <c r="F1882" s="114"/>
      <c r="G1882" s="142"/>
      <c r="H1882" s="114"/>
      <c r="I1882" s="7"/>
      <c r="J1882" s="12"/>
      <c r="K1882" s="13"/>
      <c r="L1882" s="14"/>
      <c r="M1882" s="14"/>
      <c r="N1882" s="12"/>
      <c r="O1882" s="108"/>
      <c r="P1882" s="108"/>
      <c r="Q1882" s="108"/>
      <c r="R1882" s="108"/>
      <c r="S1882" s="108"/>
      <c r="T1882" s="108"/>
      <c r="U1882" s="108"/>
      <c r="V1882" s="108"/>
      <c r="W1882" s="108"/>
      <c r="X1882" s="108"/>
      <c r="AM1882" s="16"/>
      <c r="AN1882" s="16"/>
      <c r="AO1882" s="16"/>
      <c r="AP1882" s="16"/>
      <c r="AQ1882" s="16"/>
      <c r="AR1882" s="16"/>
      <c r="AS1882" s="16"/>
      <c r="AT1882" s="16"/>
      <c r="AU1882" s="16"/>
      <c r="AV1882" s="16"/>
      <c r="AW1882" s="16"/>
    </row>
    <row r="1883" spans="1:49" ht="15.75" customHeight="1" x14ac:dyDescent="0.25">
      <c r="A1883" s="114"/>
      <c r="B1883" s="159"/>
      <c r="C1883" s="114"/>
      <c r="D1883" s="114"/>
      <c r="E1883" s="117"/>
      <c r="F1883" s="114"/>
      <c r="G1883" s="142"/>
      <c r="H1883" s="114"/>
      <c r="I1883" s="99" t="s">
        <v>19</v>
      </c>
      <c r="J1883" s="12" t="s">
        <v>405</v>
      </c>
      <c r="K1883" s="13" t="s">
        <v>788</v>
      </c>
      <c r="L1883" s="14">
        <v>105</v>
      </c>
      <c r="M1883" s="14">
        <v>105</v>
      </c>
      <c r="N1883" s="12" t="s">
        <v>909</v>
      </c>
      <c r="O1883" s="108"/>
      <c r="P1883" s="108"/>
      <c r="Q1883" s="108"/>
      <c r="R1883" s="108"/>
      <c r="S1883" s="108"/>
      <c r="T1883" s="108"/>
      <c r="U1883" s="108"/>
      <c r="V1883" s="108"/>
      <c r="W1883" s="108"/>
      <c r="X1883" s="108"/>
      <c r="AM1883" s="16"/>
      <c r="AN1883" s="16"/>
      <c r="AO1883" s="16"/>
      <c r="AP1883" s="16"/>
      <c r="AQ1883" s="16"/>
      <c r="AR1883" s="16"/>
      <c r="AS1883" s="16"/>
      <c r="AT1883" s="16"/>
      <c r="AU1883" s="16"/>
      <c r="AV1883" s="16"/>
      <c r="AW1883" s="16"/>
    </row>
    <row r="1884" spans="1:49" ht="15.75" customHeight="1" x14ac:dyDescent="0.25">
      <c r="A1884" s="114"/>
      <c r="B1884" s="159"/>
      <c r="C1884" s="114"/>
      <c r="D1884" s="114"/>
      <c r="E1884" s="117"/>
      <c r="F1884" s="114"/>
      <c r="G1884" s="142"/>
      <c r="H1884" s="114"/>
      <c r="I1884" s="99"/>
      <c r="J1884" s="12" t="s">
        <v>405</v>
      </c>
      <c r="K1884" s="13" t="s">
        <v>1004</v>
      </c>
      <c r="L1884" s="14">
        <v>105</v>
      </c>
      <c r="M1884" s="14">
        <v>105</v>
      </c>
      <c r="N1884" s="12"/>
      <c r="O1884" s="108"/>
      <c r="P1884" s="108"/>
      <c r="Q1884" s="108"/>
      <c r="R1884" s="108"/>
      <c r="S1884" s="108"/>
      <c r="T1884" s="108"/>
      <c r="U1884" s="108"/>
      <c r="V1884" s="108"/>
      <c r="W1884" s="108"/>
      <c r="X1884" s="108"/>
      <c r="AM1884" s="16"/>
      <c r="AN1884" s="16"/>
      <c r="AO1884" s="16"/>
      <c r="AP1884" s="16"/>
      <c r="AQ1884" s="16"/>
      <c r="AR1884" s="16"/>
      <c r="AS1884" s="16"/>
      <c r="AT1884" s="16"/>
      <c r="AU1884" s="16"/>
      <c r="AV1884" s="16"/>
      <c r="AW1884" s="16"/>
    </row>
    <row r="1885" spans="1:49" ht="15.75" customHeight="1" x14ac:dyDescent="0.25">
      <c r="A1885" s="114"/>
      <c r="B1885" s="159"/>
      <c r="C1885" s="114"/>
      <c r="D1885" s="114"/>
      <c r="E1885" s="117"/>
      <c r="F1885" s="114"/>
      <c r="G1885" s="142"/>
      <c r="H1885" s="114"/>
      <c r="I1885" s="99" t="s">
        <v>10</v>
      </c>
      <c r="J1885" s="12" t="s">
        <v>405</v>
      </c>
      <c r="K1885" s="13" t="s">
        <v>1195</v>
      </c>
      <c r="L1885" s="14">
        <v>105</v>
      </c>
      <c r="M1885" s="14">
        <v>105</v>
      </c>
      <c r="N1885" s="12" t="s">
        <v>1225</v>
      </c>
      <c r="O1885" s="108"/>
      <c r="P1885" s="108"/>
      <c r="Q1885" s="108"/>
      <c r="R1885" s="108"/>
      <c r="S1885" s="108"/>
      <c r="T1885" s="108"/>
      <c r="U1885" s="108"/>
      <c r="V1885" s="108"/>
      <c r="W1885" s="108"/>
      <c r="X1885" s="108"/>
      <c r="AM1885" s="16"/>
      <c r="AN1885" s="16"/>
      <c r="AO1885" s="16"/>
      <c r="AP1885" s="16"/>
      <c r="AQ1885" s="16"/>
      <c r="AR1885" s="16"/>
      <c r="AS1885" s="16"/>
      <c r="AT1885" s="16"/>
      <c r="AU1885" s="16"/>
      <c r="AV1885" s="16"/>
      <c r="AW1885" s="16"/>
    </row>
    <row r="1886" spans="1:49" ht="15.75" customHeight="1" x14ac:dyDescent="0.25">
      <c r="A1886" s="114"/>
      <c r="B1886" s="159"/>
      <c r="C1886" s="114"/>
      <c r="D1886" s="114"/>
      <c r="E1886" s="117"/>
      <c r="F1886" s="114"/>
      <c r="G1886" s="142"/>
      <c r="H1886" s="114"/>
      <c r="I1886" s="99"/>
      <c r="J1886" s="12"/>
      <c r="K1886" s="13"/>
      <c r="L1886" s="14"/>
      <c r="M1886" s="14"/>
      <c r="N1886" s="12"/>
      <c r="O1886" s="108"/>
      <c r="P1886" s="108"/>
      <c r="Q1886" s="108"/>
      <c r="R1886" s="108"/>
      <c r="S1886" s="108"/>
      <c r="T1886" s="108"/>
      <c r="U1886" s="108"/>
      <c r="V1886" s="108"/>
      <c r="W1886" s="108"/>
      <c r="X1886" s="108"/>
      <c r="AM1886" s="16"/>
      <c r="AN1886" s="16"/>
      <c r="AO1886" s="16"/>
      <c r="AP1886" s="16"/>
      <c r="AQ1886" s="16"/>
      <c r="AR1886" s="16"/>
      <c r="AS1886" s="16"/>
      <c r="AT1886" s="16"/>
      <c r="AU1886" s="16"/>
      <c r="AV1886" s="16"/>
      <c r="AW1886" s="16"/>
    </row>
    <row r="1887" spans="1:49" ht="15.75" customHeight="1" x14ac:dyDescent="0.25">
      <c r="A1887" s="114"/>
      <c r="B1887" s="159"/>
      <c r="C1887" s="114"/>
      <c r="D1887" s="114"/>
      <c r="E1887" s="117"/>
      <c r="F1887" s="114"/>
      <c r="G1887" s="142"/>
      <c r="H1887" s="114"/>
      <c r="I1887" s="49" t="s">
        <v>20</v>
      </c>
      <c r="J1887" s="50" t="s">
        <v>405</v>
      </c>
      <c r="K1887" s="51" t="s">
        <v>1539</v>
      </c>
      <c r="L1887" s="52">
        <f>210+105</f>
        <v>315</v>
      </c>
      <c r="M1887" s="53">
        <f>210+105</f>
        <v>315</v>
      </c>
      <c r="N1887" s="50" t="s">
        <v>1567</v>
      </c>
      <c r="O1887" s="90"/>
      <c r="P1887" s="90"/>
      <c r="Q1887" s="90"/>
      <c r="R1887" s="90"/>
      <c r="S1887" s="90"/>
      <c r="T1887" s="90"/>
      <c r="U1887" s="90"/>
      <c r="V1887" s="90"/>
      <c r="W1887" s="90"/>
      <c r="X1887" s="90"/>
      <c r="AM1887" s="16"/>
      <c r="AN1887" s="16"/>
      <c r="AO1887" s="16"/>
      <c r="AP1887" s="16"/>
      <c r="AQ1887" s="16"/>
      <c r="AR1887" s="16"/>
      <c r="AS1887" s="16"/>
      <c r="AT1887" s="16"/>
      <c r="AU1887" s="16"/>
      <c r="AV1887" s="16"/>
      <c r="AW1887" s="16"/>
    </row>
    <row r="1888" spans="1:49" s="61" customFormat="1" ht="132" customHeight="1" x14ac:dyDescent="0.25">
      <c r="A1888" s="9" t="s">
        <v>1998</v>
      </c>
      <c r="B1888" s="57">
        <v>33600000</v>
      </c>
      <c r="C1888" s="9" t="s">
        <v>751</v>
      </c>
      <c r="D1888" s="9" t="s">
        <v>788</v>
      </c>
      <c r="E1888" s="10" t="s">
        <v>776</v>
      </c>
      <c r="F1888" s="9" t="s">
        <v>1978</v>
      </c>
      <c r="G1888" s="59">
        <v>880</v>
      </c>
      <c r="H1888" s="9" t="s">
        <v>761</v>
      </c>
      <c r="I1888" s="7" t="s">
        <v>19</v>
      </c>
      <c r="J1888" s="12" t="s">
        <v>833</v>
      </c>
      <c r="K1888" s="12" t="s">
        <v>832</v>
      </c>
      <c r="L1888" s="15">
        <f>52.5+827.5</f>
        <v>880</v>
      </c>
      <c r="M1888" s="15">
        <f>52.5+827.5</f>
        <v>880</v>
      </c>
      <c r="N1888" s="12" t="s">
        <v>846</v>
      </c>
      <c r="O1888" s="9"/>
      <c r="P1888" s="9"/>
      <c r="Q1888" s="9">
        <f t="shared" ref="Q1888:R1893" si="160">L1888</f>
        <v>880</v>
      </c>
      <c r="R1888" s="9">
        <f t="shared" si="160"/>
        <v>880</v>
      </c>
      <c r="S1888" s="9"/>
      <c r="T1888" s="9"/>
      <c r="U1888" s="9"/>
      <c r="V1888" s="9"/>
      <c r="W1888" s="9">
        <f t="shared" ref="W1888:W1890" si="161">Q1888</f>
        <v>880</v>
      </c>
      <c r="X1888" s="9">
        <f t="shared" ref="X1888:X1890" si="162">R1888</f>
        <v>880</v>
      </c>
    </row>
    <row r="1889" spans="1:24" s="61" customFormat="1" ht="132" customHeight="1" x14ac:dyDescent="0.25">
      <c r="A1889" s="66" t="s">
        <v>1998</v>
      </c>
      <c r="B1889" s="67">
        <v>71900000</v>
      </c>
      <c r="C1889" s="66" t="s">
        <v>827</v>
      </c>
      <c r="D1889" s="66" t="s">
        <v>420</v>
      </c>
      <c r="E1889" s="68" t="s">
        <v>926</v>
      </c>
      <c r="F1889" s="66" t="s">
        <v>1979</v>
      </c>
      <c r="G1889" s="69">
        <v>187.2</v>
      </c>
      <c r="H1889" s="66" t="s">
        <v>976</v>
      </c>
      <c r="I1889" s="66" t="s">
        <v>19</v>
      </c>
      <c r="J1889" s="70" t="s">
        <v>405</v>
      </c>
      <c r="K1889" s="66" t="s">
        <v>238</v>
      </c>
      <c r="L1889" s="66">
        <v>187.2</v>
      </c>
      <c r="M1889" s="66">
        <v>187.2</v>
      </c>
      <c r="N1889" s="66" t="s">
        <v>909</v>
      </c>
      <c r="O1889" s="66"/>
      <c r="P1889" s="66"/>
      <c r="Q1889" s="69">
        <f t="shared" si="160"/>
        <v>187.2</v>
      </c>
      <c r="R1889" s="69">
        <f t="shared" si="160"/>
        <v>187.2</v>
      </c>
      <c r="S1889" s="66"/>
      <c r="T1889" s="66"/>
      <c r="U1889" s="66"/>
      <c r="V1889" s="66"/>
      <c r="W1889" s="69">
        <f t="shared" si="161"/>
        <v>187.2</v>
      </c>
      <c r="X1889" s="69">
        <f t="shared" si="162"/>
        <v>187.2</v>
      </c>
    </row>
    <row r="1890" spans="1:24" s="61" customFormat="1" ht="132" customHeight="1" x14ac:dyDescent="0.25">
      <c r="A1890" s="66" t="s">
        <v>1998</v>
      </c>
      <c r="B1890" s="67">
        <v>33600000</v>
      </c>
      <c r="C1890" s="66" t="s">
        <v>847</v>
      </c>
      <c r="D1890" s="66" t="s">
        <v>238</v>
      </c>
      <c r="E1890" s="68" t="s">
        <v>1980</v>
      </c>
      <c r="F1890" s="66" t="s">
        <v>1981</v>
      </c>
      <c r="G1890" s="69">
        <v>1260</v>
      </c>
      <c r="H1890" s="66" t="s">
        <v>503</v>
      </c>
      <c r="I1890" s="9" t="s">
        <v>19</v>
      </c>
      <c r="J1890" s="58">
        <v>454356491</v>
      </c>
      <c r="K1890" s="59" t="s">
        <v>846</v>
      </c>
      <c r="L1890" s="59">
        <v>1260</v>
      </c>
      <c r="M1890" s="59">
        <v>1260</v>
      </c>
      <c r="N1890" s="9" t="s">
        <v>930</v>
      </c>
      <c r="O1890" s="9"/>
      <c r="P1890" s="9"/>
      <c r="Q1890" s="59">
        <f t="shared" si="160"/>
        <v>1260</v>
      </c>
      <c r="R1890" s="59">
        <f t="shared" si="160"/>
        <v>1260</v>
      </c>
      <c r="S1890" s="9"/>
      <c r="T1890" s="9"/>
      <c r="U1890" s="9"/>
      <c r="V1890" s="9"/>
      <c r="W1890" s="59">
        <f t="shared" si="161"/>
        <v>1260</v>
      </c>
      <c r="X1890" s="59">
        <f t="shared" si="162"/>
        <v>1260</v>
      </c>
    </row>
    <row r="1891" spans="1:24" s="61" customFormat="1" ht="132" customHeight="1" x14ac:dyDescent="0.25">
      <c r="A1891" s="66" t="s">
        <v>1998</v>
      </c>
      <c r="B1891" s="67">
        <v>33600000</v>
      </c>
      <c r="C1891" s="66" t="s">
        <v>524</v>
      </c>
      <c r="D1891" s="66" t="s">
        <v>895</v>
      </c>
      <c r="E1891" s="68" t="s">
        <v>893</v>
      </c>
      <c r="F1891" s="66" t="s">
        <v>845</v>
      </c>
      <c r="G1891" s="69">
        <v>1200</v>
      </c>
      <c r="H1891" s="66" t="s">
        <v>550</v>
      </c>
      <c r="I1891" s="9" t="s">
        <v>19</v>
      </c>
      <c r="J1891" s="58">
        <v>455231853</v>
      </c>
      <c r="K1891" s="9" t="s">
        <v>420</v>
      </c>
      <c r="L1891" s="59">
        <v>1200</v>
      </c>
      <c r="M1891" s="59">
        <v>1200</v>
      </c>
      <c r="N1891" s="9" t="s">
        <v>909</v>
      </c>
      <c r="O1891" s="9"/>
      <c r="P1891" s="9"/>
      <c r="Q1891" s="59">
        <f t="shared" si="160"/>
        <v>1200</v>
      </c>
      <c r="R1891" s="9">
        <f t="shared" si="160"/>
        <v>1200</v>
      </c>
      <c r="S1891" s="9"/>
      <c r="T1891" s="9"/>
      <c r="U1891" s="9"/>
      <c r="V1891" s="9"/>
      <c r="W1891" s="9">
        <f t="shared" ref="W1891" si="163">Q1891</f>
        <v>1200</v>
      </c>
      <c r="X1891" s="9">
        <f t="shared" ref="X1891" si="164">R1891</f>
        <v>1200</v>
      </c>
    </row>
    <row r="1892" spans="1:24" s="61" customFormat="1" ht="132" customHeight="1" x14ac:dyDescent="0.25">
      <c r="A1892" s="66" t="s">
        <v>1998</v>
      </c>
      <c r="B1892" s="67">
        <v>33600000</v>
      </c>
      <c r="C1892" s="66" t="s">
        <v>357</v>
      </c>
      <c r="D1892" s="66" t="s">
        <v>878</v>
      </c>
      <c r="E1892" s="68" t="s">
        <v>927</v>
      </c>
      <c r="F1892" s="66" t="s">
        <v>849</v>
      </c>
      <c r="G1892" s="69">
        <v>1502</v>
      </c>
      <c r="H1892" s="66" t="s">
        <v>489</v>
      </c>
      <c r="I1892" s="9" t="s">
        <v>19</v>
      </c>
      <c r="J1892" s="58">
        <v>455401486</v>
      </c>
      <c r="K1892" s="9" t="s">
        <v>895</v>
      </c>
      <c r="L1892" s="59">
        <v>1502</v>
      </c>
      <c r="M1892" s="9">
        <v>1502</v>
      </c>
      <c r="N1892" s="9" t="s">
        <v>909</v>
      </c>
      <c r="O1892" s="9"/>
      <c r="P1892" s="9"/>
      <c r="Q1892" s="59">
        <f t="shared" si="160"/>
        <v>1502</v>
      </c>
      <c r="R1892" s="59">
        <f t="shared" si="160"/>
        <v>1502</v>
      </c>
      <c r="S1892" s="9"/>
      <c r="T1892" s="9"/>
      <c r="U1892" s="9"/>
      <c r="V1892" s="9"/>
      <c r="W1892" s="59">
        <f t="shared" ref="W1892" si="165">Q1892</f>
        <v>1502</v>
      </c>
      <c r="X1892" s="59">
        <f t="shared" ref="X1892" si="166">R1892</f>
        <v>1502</v>
      </c>
    </row>
    <row r="1893" spans="1:24" s="61" customFormat="1" ht="132" customHeight="1" x14ac:dyDescent="0.25">
      <c r="A1893" s="66" t="s">
        <v>1998</v>
      </c>
      <c r="B1893" s="67">
        <v>71900000</v>
      </c>
      <c r="C1893" s="66" t="s">
        <v>827</v>
      </c>
      <c r="D1893" s="66" t="s">
        <v>930</v>
      </c>
      <c r="E1893" s="68" t="s">
        <v>981</v>
      </c>
      <c r="F1893" s="66" t="s">
        <v>877</v>
      </c>
      <c r="G1893" s="69">
        <v>161</v>
      </c>
      <c r="H1893" s="66" t="s">
        <v>976</v>
      </c>
      <c r="I1893" s="9" t="s">
        <v>19</v>
      </c>
      <c r="J1893" s="58" t="s">
        <v>405</v>
      </c>
      <c r="K1893" s="9" t="s">
        <v>975</v>
      </c>
      <c r="L1893" s="59">
        <v>161</v>
      </c>
      <c r="M1893" s="9">
        <v>161</v>
      </c>
      <c r="N1893" s="9" t="s">
        <v>983</v>
      </c>
      <c r="O1893" s="9"/>
      <c r="P1893" s="9"/>
      <c r="Q1893" s="59">
        <f t="shared" si="160"/>
        <v>161</v>
      </c>
      <c r="R1893" s="59">
        <f t="shared" si="160"/>
        <v>161</v>
      </c>
      <c r="S1893" s="9"/>
      <c r="T1893" s="9"/>
      <c r="U1893" s="9"/>
      <c r="V1893" s="9"/>
      <c r="W1893" s="59">
        <f t="shared" ref="W1893" si="167">Q1893</f>
        <v>161</v>
      </c>
      <c r="X1893" s="59">
        <f t="shared" ref="X1893" si="168">R1893</f>
        <v>161</v>
      </c>
    </row>
    <row r="1894" spans="1:24" s="61" customFormat="1" ht="132" customHeight="1" x14ac:dyDescent="0.25">
      <c r="A1894" s="66" t="s">
        <v>1998</v>
      </c>
      <c r="B1894" s="67">
        <v>33600000</v>
      </c>
      <c r="C1894" s="66" t="s">
        <v>355</v>
      </c>
      <c r="D1894" s="66" t="s">
        <v>1982</v>
      </c>
      <c r="E1894" s="68" t="s">
        <v>982</v>
      </c>
      <c r="F1894" s="66" t="s">
        <v>974</v>
      </c>
      <c r="G1894" s="69">
        <v>184.7</v>
      </c>
      <c r="H1894" s="66" t="s">
        <v>475</v>
      </c>
      <c r="I1894" s="60"/>
      <c r="J1894" s="71"/>
      <c r="K1894" s="60"/>
      <c r="L1894" s="60"/>
      <c r="M1894" s="60"/>
      <c r="N1894" s="60"/>
      <c r="O1894" s="60"/>
      <c r="P1894" s="60"/>
      <c r="Q1894" s="60"/>
      <c r="R1894" s="60"/>
      <c r="S1894" s="60"/>
      <c r="T1894" s="60"/>
      <c r="U1894" s="60"/>
      <c r="V1894" s="9">
        <v>0</v>
      </c>
      <c r="W1894" s="9"/>
      <c r="X1894" s="59">
        <f>G1894</f>
        <v>184.7</v>
      </c>
    </row>
    <row r="1895" spans="1:24" s="61" customFormat="1" ht="132" customHeight="1" x14ac:dyDescent="0.25">
      <c r="A1895" s="9" t="s">
        <v>1999</v>
      </c>
      <c r="B1895" s="57">
        <v>90700000</v>
      </c>
      <c r="C1895" s="9" t="s">
        <v>26</v>
      </c>
      <c r="D1895" s="9" t="s">
        <v>162</v>
      </c>
      <c r="E1895" s="10" t="s">
        <v>883</v>
      </c>
      <c r="F1895" s="66" t="s">
        <v>908</v>
      </c>
      <c r="G1895" s="59">
        <v>2242</v>
      </c>
      <c r="H1895" s="9" t="s">
        <v>910</v>
      </c>
      <c r="I1895" s="9" t="s">
        <v>398</v>
      </c>
      <c r="J1895" s="58" t="s">
        <v>1865</v>
      </c>
      <c r="K1895" s="9" t="s">
        <v>43</v>
      </c>
      <c r="L1895" s="59">
        <v>1947</v>
      </c>
      <c r="M1895" s="9">
        <v>1947</v>
      </c>
      <c r="N1895" s="9" t="s">
        <v>1911</v>
      </c>
      <c r="O1895" s="9"/>
      <c r="P1895" s="9"/>
      <c r="Q1895" s="9"/>
      <c r="R1895" s="9"/>
      <c r="S1895" s="9"/>
      <c r="T1895" s="9"/>
      <c r="U1895" s="59">
        <f>L1895</f>
        <v>1947</v>
      </c>
      <c r="V1895" s="9">
        <f>M1895</f>
        <v>1947</v>
      </c>
      <c r="W1895" s="59">
        <f>U1895</f>
        <v>1947</v>
      </c>
      <c r="X1895" s="59">
        <f>V1895</f>
        <v>1947</v>
      </c>
    </row>
    <row r="1896" spans="1:24" s="61" customFormat="1" ht="132" customHeight="1" x14ac:dyDescent="0.25">
      <c r="A1896" s="66" t="s">
        <v>1998</v>
      </c>
      <c r="B1896" s="67">
        <v>71900000</v>
      </c>
      <c r="C1896" s="66" t="s">
        <v>827</v>
      </c>
      <c r="D1896" s="66" t="s">
        <v>1000</v>
      </c>
      <c r="E1896" s="68" t="s">
        <v>1096</v>
      </c>
      <c r="F1896" s="66" t="s">
        <v>1983</v>
      </c>
      <c r="G1896" s="69">
        <v>187.2</v>
      </c>
      <c r="H1896" s="66" t="s">
        <v>976</v>
      </c>
      <c r="I1896" s="72" t="s">
        <v>19</v>
      </c>
      <c r="J1896" s="73" t="s">
        <v>405</v>
      </c>
      <c r="K1896" s="72" t="s">
        <v>1057</v>
      </c>
      <c r="L1896" s="72">
        <v>187.2</v>
      </c>
      <c r="M1896" s="72">
        <v>187.2</v>
      </c>
      <c r="N1896" s="72" t="s">
        <v>1091</v>
      </c>
      <c r="O1896" s="59">
        <v>0</v>
      </c>
      <c r="P1896" s="59">
        <v>0</v>
      </c>
      <c r="Q1896" s="59">
        <v>0</v>
      </c>
      <c r="R1896" s="59">
        <v>0</v>
      </c>
      <c r="S1896" s="59">
        <f t="shared" ref="S1896:T1901" si="169">L1896</f>
        <v>187.2</v>
      </c>
      <c r="T1896" s="59">
        <f t="shared" si="169"/>
        <v>187.2</v>
      </c>
      <c r="U1896" s="59"/>
      <c r="V1896" s="59"/>
      <c r="W1896" s="59">
        <f t="shared" ref="W1896:X1899" si="170">S1896</f>
        <v>187.2</v>
      </c>
      <c r="X1896" s="59">
        <f t="shared" si="170"/>
        <v>187.2</v>
      </c>
    </row>
    <row r="1897" spans="1:24" s="61" customFormat="1" ht="132" customHeight="1" x14ac:dyDescent="0.25">
      <c r="A1897" s="66" t="s">
        <v>1998</v>
      </c>
      <c r="B1897" s="67">
        <v>33600000</v>
      </c>
      <c r="C1897" s="66" t="s">
        <v>959</v>
      </c>
      <c r="D1897" s="66" t="s">
        <v>1984</v>
      </c>
      <c r="E1897" s="68" t="s">
        <v>1047</v>
      </c>
      <c r="F1897" s="66" t="s">
        <v>1985</v>
      </c>
      <c r="G1897" s="69">
        <v>3694</v>
      </c>
      <c r="H1897" s="74" t="s">
        <v>475</v>
      </c>
      <c r="I1897" s="9" t="s">
        <v>10</v>
      </c>
      <c r="J1897" s="58">
        <v>461752513</v>
      </c>
      <c r="K1897" s="9" t="s">
        <v>1004</v>
      </c>
      <c r="L1897" s="59">
        <v>3694</v>
      </c>
      <c r="M1897" s="59">
        <v>3694</v>
      </c>
      <c r="N1897" s="59" t="s">
        <v>1066</v>
      </c>
      <c r="O1897" s="59">
        <v>0</v>
      </c>
      <c r="P1897" s="59">
        <v>0</v>
      </c>
      <c r="Q1897" s="59">
        <v>0</v>
      </c>
      <c r="R1897" s="59">
        <v>0</v>
      </c>
      <c r="S1897" s="59">
        <f t="shared" si="169"/>
        <v>3694</v>
      </c>
      <c r="T1897" s="59">
        <f t="shared" si="169"/>
        <v>3694</v>
      </c>
      <c r="U1897" s="59"/>
      <c r="V1897" s="59"/>
      <c r="W1897" s="59">
        <f t="shared" si="170"/>
        <v>3694</v>
      </c>
      <c r="X1897" s="59">
        <f t="shared" si="170"/>
        <v>3694</v>
      </c>
    </row>
    <row r="1898" spans="1:24" s="61" customFormat="1" ht="132" customHeight="1" x14ac:dyDescent="0.25">
      <c r="A1898" s="66" t="s">
        <v>1998</v>
      </c>
      <c r="B1898" s="67">
        <v>33600000</v>
      </c>
      <c r="C1898" s="66" t="s">
        <v>1001</v>
      </c>
      <c r="D1898" s="66" t="s">
        <v>1984</v>
      </c>
      <c r="E1898" s="68" t="s">
        <v>1072</v>
      </c>
      <c r="F1898" s="66" t="s">
        <v>1071</v>
      </c>
      <c r="G1898" s="69">
        <v>1100</v>
      </c>
      <c r="H1898" s="74" t="s">
        <v>1002</v>
      </c>
      <c r="I1898" s="9" t="s">
        <v>10</v>
      </c>
      <c r="J1898" s="58">
        <v>461841703</v>
      </c>
      <c r="K1898" s="9" t="s">
        <v>1004</v>
      </c>
      <c r="L1898" s="59">
        <v>1100</v>
      </c>
      <c r="M1898" s="9">
        <v>1100</v>
      </c>
      <c r="N1898" s="9" t="s">
        <v>1068</v>
      </c>
      <c r="O1898" s="9"/>
      <c r="P1898" s="9"/>
      <c r="Q1898" s="9"/>
      <c r="R1898" s="9"/>
      <c r="S1898" s="59">
        <f t="shared" si="169"/>
        <v>1100</v>
      </c>
      <c r="T1898" s="9">
        <f t="shared" si="169"/>
        <v>1100</v>
      </c>
      <c r="U1898" s="9"/>
      <c r="V1898" s="9"/>
      <c r="W1898" s="59">
        <f t="shared" si="170"/>
        <v>1100</v>
      </c>
      <c r="X1898" s="9">
        <f t="shared" si="170"/>
        <v>1100</v>
      </c>
    </row>
    <row r="1899" spans="1:24" s="61" customFormat="1" ht="132" customHeight="1" x14ac:dyDescent="0.25">
      <c r="A1899" s="66" t="s">
        <v>1998</v>
      </c>
      <c r="B1899" s="67">
        <v>38400000</v>
      </c>
      <c r="C1899" s="66" t="s">
        <v>1005</v>
      </c>
      <c r="D1899" s="66" t="s">
        <v>1068</v>
      </c>
      <c r="E1899" s="10" t="s">
        <v>1095</v>
      </c>
      <c r="F1899" s="66" t="s">
        <v>1003</v>
      </c>
      <c r="G1899" s="75">
        <v>1000</v>
      </c>
      <c r="H1899" s="76" t="s">
        <v>687</v>
      </c>
      <c r="I1899" s="9" t="s">
        <v>10</v>
      </c>
      <c r="J1899" s="58">
        <v>464055286</v>
      </c>
      <c r="K1899" s="9" t="s">
        <v>1077</v>
      </c>
      <c r="L1899" s="59">
        <f>1000</f>
        <v>1000</v>
      </c>
      <c r="M1899" s="59">
        <f>980+20</f>
        <v>1000</v>
      </c>
      <c r="N1899" s="9" t="s">
        <v>1111</v>
      </c>
      <c r="O1899" s="59">
        <v>0</v>
      </c>
      <c r="P1899" s="59">
        <v>0</v>
      </c>
      <c r="Q1899" s="59">
        <v>0</v>
      </c>
      <c r="R1899" s="59">
        <v>0</v>
      </c>
      <c r="S1899" s="59">
        <f t="shared" si="169"/>
        <v>1000</v>
      </c>
      <c r="T1899" s="59">
        <f t="shared" si="169"/>
        <v>1000</v>
      </c>
      <c r="U1899" s="59"/>
      <c r="V1899" s="59"/>
      <c r="W1899" s="59">
        <f t="shared" si="170"/>
        <v>1000</v>
      </c>
      <c r="X1899" s="59">
        <f t="shared" si="170"/>
        <v>1000</v>
      </c>
    </row>
    <row r="1900" spans="1:24" s="61" customFormat="1" ht="132" customHeight="1" x14ac:dyDescent="0.25">
      <c r="A1900" s="66" t="s">
        <v>1998</v>
      </c>
      <c r="B1900" s="67">
        <v>33600000</v>
      </c>
      <c r="C1900" s="66" t="s">
        <v>1986</v>
      </c>
      <c r="D1900" s="66" t="s">
        <v>43</v>
      </c>
      <c r="E1900" s="10" t="s">
        <v>1121</v>
      </c>
      <c r="F1900" s="66" t="s">
        <v>1097</v>
      </c>
      <c r="G1900" s="75">
        <v>5200</v>
      </c>
      <c r="H1900" s="77" t="s">
        <v>1098</v>
      </c>
      <c r="I1900" s="9" t="s">
        <v>10</v>
      </c>
      <c r="J1900" s="58">
        <v>466584837</v>
      </c>
      <c r="K1900" s="9" t="s">
        <v>1103</v>
      </c>
      <c r="L1900" s="59">
        <v>1300</v>
      </c>
      <c r="M1900" s="9">
        <v>1300</v>
      </c>
      <c r="N1900" s="9" t="s">
        <v>1217</v>
      </c>
      <c r="O1900" s="59">
        <v>0</v>
      </c>
      <c r="P1900" s="59">
        <v>0</v>
      </c>
      <c r="Q1900" s="59">
        <v>0</v>
      </c>
      <c r="R1900" s="59">
        <v>0</v>
      </c>
      <c r="S1900" s="59">
        <f t="shared" si="169"/>
        <v>1300</v>
      </c>
      <c r="T1900" s="59">
        <f t="shared" si="169"/>
        <v>1300</v>
      </c>
      <c r="U1900" s="59"/>
      <c r="V1900" s="59">
        <v>0</v>
      </c>
      <c r="W1900" s="59">
        <f t="shared" ref="W1900" si="171">S1900</f>
        <v>1300</v>
      </c>
      <c r="X1900" s="59">
        <f t="shared" ref="X1900" si="172">T1900</f>
        <v>1300</v>
      </c>
    </row>
    <row r="1901" spans="1:24" s="61" customFormat="1" ht="132" customHeight="1" x14ac:dyDescent="0.25">
      <c r="A1901" s="66" t="s">
        <v>1998</v>
      </c>
      <c r="B1901" s="67">
        <v>33600000</v>
      </c>
      <c r="C1901" s="66" t="s">
        <v>1166</v>
      </c>
      <c r="D1901" s="66" t="s">
        <v>1143</v>
      </c>
      <c r="E1901" s="10" t="s">
        <v>1167</v>
      </c>
      <c r="F1901" s="66" t="s">
        <v>1137</v>
      </c>
      <c r="G1901" s="75">
        <v>3825</v>
      </c>
      <c r="H1901" s="77" t="s">
        <v>489</v>
      </c>
      <c r="I1901" s="9" t="s">
        <v>10</v>
      </c>
      <c r="J1901" s="58">
        <v>466611305</v>
      </c>
      <c r="K1901" s="9" t="s">
        <v>1103</v>
      </c>
      <c r="L1901" s="59">
        <v>3825</v>
      </c>
      <c r="M1901" s="9">
        <v>3825</v>
      </c>
      <c r="N1901" s="9" t="s">
        <v>1217</v>
      </c>
      <c r="O1901" s="59">
        <v>0</v>
      </c>
      <c r="P1901" s="59">
        <v>0</v>
      </c>
      <c r="Q1901" s="59">
        <v>0</v>
      </c>
      <c r="R1901" s="59">
        <v>0</v>
      </c>
      <c r="S1901" s="59">
        <f t="shared" si="169"/>
        <v>3825</v>
      </c>
      <c r="T1901" s="59">
        <f t="shared" si="169"/>
        <v>3825</v>
      </c>
      <c r="U1901" s="59"/>
      <c r="V1901" s="59">
        <v>0</v>
      </c>
      <c r="W1901" s="59">
        <f t="shared" ref="W1901" si="173">S1901</f>
        <v>3825</v>
      </c>
      <c r="X1901" s="59">
        <f t="shared" ref="X1901" si="174">T1901</f>
        <v>3825</v>
      </c>
    </row>
    <row r="1902" spans="1:24" s="61" customFormat="1" ht="132" customHeight="1" x14ac:dyDescent="0.25">
      <c r="A1902" s="66" t="s">
        <v>1998</v>
      </c>
      <c r="B1902" s="67"/>
      <c r="C1902" s="66" t="s">
        <v>1165</v>
      </c>
      <c r="D1902" s="66" t="s">
        <v>1987</v>
      </c>
      <c r="E1902" s="10" t="s">
        <v>1164</v>
      </c>
      <c r="F1902" s="66" t="s">
        <v>1138</v>
      </c>
      <c r="G1902" s="75">
        <v>30</v>
      </c>
      <c r="H1902" s="77" t="s">
        <v>1154</v>
      </c>
      <c r="I1902" s="9" t="s">
        <v>10</v>
      </c>
      <c r="J1902" s="58" t="s">
        <v>221</v>
      </c>
      <c r="K1902" s="9" t="s">
        <v>1143</v>
      </c>
      <c r="L1902" s="59">
        <v>30</v>
      </c>
      <c r="M1902" s="9">
        <v>30</v>
      </c>
      <c r="N1902" s="9" t="s">
        <v>1209</v>
      </c>
      <c r="O1902" s="59"/>
      <c r="P1902" s="59"/>
      <c r="Q1902" s="59"/>
      <c r="R1902" s="59"/>
      <c r="S1902" s="59"/>
      <c r="T1902" s="59"/>
      <c r="U1902" s="59"/>
      <c r="V1902" s="59"/>
      <c r="W1902" s="59">
        <f t="shared" ref="W1902:X1904" si="175">L1902</f>
        <v>30</v>
      </c>
      <c r="X1902" s="59">
        <f t="shared" si="175"/>
        <v>30</v>
      </c>
    </row>
    <row r="1903" spans="1:24" s="61" customFormat="1" ht="132" customHeight="1" x14ac:dyDescent="0.25">
      <c r="A1903" s="66" t="s">
        <v>1998</v>
      </c>
      <c r="B1903" s="67">
        <v>71900000</v>
      </c>
      <c r="C1903" s="66" t="s">
        <v>1140</v>
      </c>
      <c r="D1903" s="66" t="s">
        <v>1143</v>
      </c>
      <c r="E1903" s="10" t="s">
        <v>1142</v>
      </c>
      <c r="F1903" s="66" t="s">
        <v>1139</v>
      </c>
      <c r="G1903" s="75">
        <v>187.2</v>
      </c>
      <c r="H1903" s="77" t="s">
        <v>1141</v>
      </c>
      <c r="I1903" s="9" t="s">
        <v>10</v>
      </c>
      <c r="J1903" s="58" t="s">
        <v>221</v>
      </c>
      <c r="K1903" s="9" t="s">
        <v>1143</v>
      </c>
      <c r="L1903" s="59">
        <v>187.2</v>
      </c>
      <c r="M1903" s="59">
        <v>187.2</v>
      </c>
      <c r="N1903" s="9" t="s">
        <v>1219</v>
      </c>
      <c r="O1903" s="59"/>
      <c r="P1903" s="59"/>
      <c r="Q1903" s="59"/>
      <c r="R1903" s="59"/>
      <c r="S1903" s="59"/>
      <c r="T1903" s="59"/>
      <c r="U1903" s="59"/>
      <c r="V1903" s="59"/>
      <c r="W1903" s="59">
        <f t="shared" si="175"/>
        <v>187.2</v>
      </c>
      <c r="X1903" s="59">
        <f t="shared" si="175"/>
        <v>187.2</v>
      </c>
    </row>
    <row r="1904" spans="1:24" s="61" customFormat="1" ht="132" customHeight="1" x14ac:dyDescent="0.25">
      <c r="A1904" s="66" t="s">
        <v>1998</v>
      </c>
      <c r="B1904" s="67">
        <v>33600000</v>
      </c>
      <c r="C1904" s="66" t="s">
        <v>355</v>
      </c>
      <c r="D1904" s="66" t="s">
        <v>1217</v>
      </c>
      <c r="E1904" s="68" t="s">
        <v>1197</v>
      </c>
      <c r="F1904" s="66" t="s">
        <v>1193</v>
      </c>
      <c r="G1904" s="69">
        <v>2800</v>
      </c>
      <c r="H1904" s="66" t="s">
        <v>503</v>
      </c>
      <c r="I1904" s="9" t="s">
        <v>10</v>
      </c>
      <c r="J1904" s="58">
        <v>468588641</v>
      </c>
      <c r="K1904" s="59" t="s">
        <v>1195</v>
      </c>
      <c r="L1904" s="59">
        <v>2800</v>
      </c>
      <c r="M1904" s="59">
        <v>2800</v>
      </c>
      <c r="N1904" s="9" t="s">
        <v>1209</v>
      </c>
      <c r="O1904" s="9"/>
      <c r="P1904" s="9"/>
      <c r="Q1904" s="59"/>
      <c r="R1904" s="59"/>
      <c r="S1904" s="9"/>
      <c r="T1904" s="9"/>
      <c r="U1904" s="9"/>
      <c r="V1904" s="9"/>
      <c r="W1904" s="59">
        <f t="shared" si="175"/>
        <v>2800</v>
      </c>
      <c r="X1904" s="59">
        <f t="shared" si="175"/>
        <v>2800</v>
      </c>
    </row>
    <row r="1905" spans="1:24" s="61" customFormat="1" ht="132" customHeight="1" x14ac:dyDescent="0.25">
      <c r="A1905" s="66" t="s">
        <v>1998</v>
      </c>
      <c r="B1905" s="67">
        <v>33600000</v>
      </c>
      <c r="C1905" s="66" t="s">
        <v>355</v>
      </c>
      <c r="D1905" s="66" t="s">
        <v>1217</v>
      </c>
      <c r="E1905" s="68" t="s">
        <v>1198</v>
      </c>
      <c r="F1905" s="66" t="s">
        <v>1196</v>
      </c>
      <c r="G1905" s="69">
        <v>115</v>
      </c>
      <c r="H1905" s="66" t="s">
        <v>503</v>
      </c>
      <c r="I1905" s="9" t="s">
        <v>10</v>
      </c>
      <c r="J1905" s="58">
        <v>468590536</v>
      </c>
      <c r="K1905" s="59" t="s">
        <v>1195</v>
      </c>
      <c r="L1905" s="59">
        <v>115</v>
      </c>
      <c r="M1905" s="59">
        <v>115</v>
      </c>
      <c r="N1905" s="9" t="s">
        <v>1209</v>
      </c>
      <c r="O1905" s="9"/>
      <c r="P1905" s="9"/>
      <c r="Q1905" s="59"/>
      <c r="R1905" s="59"/>
      <c r="S1905" s="9"/>
      <c r="T1905" s="9"/>
      <c r="U1905" s="9"/>
      <c r="V1905" s="9"/>
      <c r="W1905" s="59">
        <f>L1905</f>
        <v>115</v>
      </c>
      <c r="X1905" s="59">
        <f>G1905</f>
        <v>115</v>
      </c>
    </row>
    <row r="1906" spans="1:24" s="61" customFormat="1" ht="132" customHeight="1" x14ac:dyDescent="0.25">
      <c r="A1906" s="66" t="s">
        <v>1998</v>
      </c>
      <c r="B1906" s="67">
        <v>33600000</v>
      </c>
      <c r="C1906" s="66" t="s">
        <v>1229</v>
      </c>
      <c r="D1906" s="66" t="s">
        <v>1228</v>
      </c>
      <c r="E1906" s="68" t="s">
        <v>1230</v>
      </c>
      <c r="F1906" s="66" t="s">
        <v>1200</v>
      </c>
      <c r="G1906" s="69">
        <v>35</v>
      </c>
      <c r="H1906" s="66" t="s">
        <v>962</v>
      </c>
      <c r="I1906" s="9" t="s">
        <v>10</v>
      </c>
      <c r="J1906" s="58">
        <v>469574821</v>
      </c>
      <c r="K1906" s="59" t="s">
        <v>1211</v>
      </c>
      <c r="L1906" s="59">
        <v>35</v>
      </c>
      <c r="M1906" s="59">
        <v>35</v>
      </c>
      <c r="N1906" s="9"/>
      <c r="O1906" s="9"/>
      <c r="P1906" s="9"/>
      <c r="Q1906" s="59"/>
      <c r="R1906" s="59"/>
      <c r="S1906" s="9"/>
      <c r="T1906" s="9"/>
      <c r="U1906" s="9"/>
      <c r="V1906" s="9">
        <v>0</v>
      </c>
      <c r="W1906" s="59"/>
      <c r="X1906" s="59">
        <f>G1906</f>
        <v>35</v>
      </c>
    </row>
    <row r="1907" spans="1:24" s="61" customFormat="1" ht="132" customHeight="1" x14ac:dyDescent="0.25">
      <c r="A1907" s="66" t="s">
        <v>1998</v>
      </c>
      <c r="B1907" s="67">
        <v>33600000</v>
      </c>
      <c r="C1907" s="66" t="s">
        <v>1213</v>
      </c>
      <c r="D1907" s="66" t="s">
        <v>1232</v>
      </c>
      <c r="E1907" s="68" t="s">
        <v>1212</v>
      </c>
      <c r="F1907" s="66" t="s">
        <v>1201</v>
      </c>
      <c r="G1907" s="69">
        <v>2050</v>
      </c>
      <c r="H1907" s="66" t="s">
        <v>1214</v>
      </c>
      <c r="I1907" s="9" t="s">
        <v>10</v>
      </c>
      <c r="J1907" s="58">
        <v>469616939</v>
      </c>
      <c r="K1907" s="9" t="s">
        <v>1225</v>
      </c>
      <c r="L1907" s="59">
        <v>2050</v>
      </c>
      <c r="M1907" s="59">
        <v>2050</v>
      </c>
      <c r="N1907" s="9" t="s">
        <v>1225</v>
      </c>
      <c r="O1907" s="9"/>
      <c r="P1907" s="9"/>
      <c r="Q1907" s="59"/>
      <c r="R1907" s="59"/>
      <c r="S1907" s="59">
        <f>L1907</f>
        <v>2050</v>
      </c>
      <c r="T1907" s="59">
        <f>M1907</f>
        <v>2050</v>
      </c>
      <c r="U1907" s="9"/>
      <c r="V1907" s="9"/>
      <c r="W1907" s="59">
        <f>S1907</f>
        <v>2050</v>
      </c>
      <c r="X1907" s="59">
        <f>T1907</f>
        <v>2050</v>
      </c>
    </row>
    <row r="1908" spans="1:24" s="61" customFormat="1" ht="132" customHeight="1" x14ac:dyDescent="0.25">
      <c r="A1908" s="66" t="s">
        <v>1998</v>
      </c>
      <c r="B1908" s="67">
        <v>71900000</v>
      </c>
      <c r="C1908" s="66" t="s">
        <v>1253</v>
      </c>
      <c r="D1908" s="66" t="s">
        <v>1215</v>
      </c>
      <c r="E1908" s="68" t="s">
        <v>1266</v>
      </c>
      <c r="F1908" s="66" t="s">
        <v>1202</v>
      </c>
      <c r="G1908" s="69">
        <v>11.19</v>
      </c>
      <c r="H1908" s="66" t="s">
        <v>976</v>
      </c>
      <c r="I1908" s="9" t="s">
        <v>10</v>
      </c>
      <c r="J1908" s="58" t="s">
        <v>405</v>
      </c>
      <c r="K1908" s="59" t="s">
        <v>1215</v>
      </c>
      <c r="L1908" s="59">
        <v>11.19</v>
      </c>
      <c r="M1908" s="59">
        <v>11.19</v>
      </c>
      <c r="N1908" s="9" t="s">
        <v>1257</v>
      </c>
      <c r="O1908" s="9"/>
      <c r="P1908" s="9"/>
      <c r="Q1908" s="59"/>
      <c r="R1908" s="59"/>
      <c r="S1908" s="59">
        <f>L1908</f>
        <v>11.19</v>
      </c>
      <c r="T1908" s="59">
        <f>M1908</f>
        <v>11.19</v>
      </c>
      <c r="U1908" s="9"/>
      <c r="V1908" s="9">
        <v>0</v>
      </c>
      <c r="W1908" s="59"/>
      <c r="X1908" s="59">
        <f>G1908</f>
        <v>11.19</v>
      </c>
    </row>
    <row r="1909" spans="1:24" s="61" customFormat="1" ht="132" customHeight="1" x14ac:dyDescent="0.25">
      <c r="A1909" s="66" t="s">
        <v>1998</v>
      </c>
      <c r="B1909" s="67">
        <v>33600000</v>
      </c>
      <c r="C1909" s="66" t="s">
        <v>344</v>
      </c>
      <c r="D1909" s="66" t="s">
        <v>1228</v>
      </c>
      <c r="E1909" s="68" t="s">
        <v>1275</v>
      </c>
      <c r="F1909" s="66" t="s">
        <v>1203</v>
      </c>
      <c r="G1909" s="69">
        <v>27.8</v>
      </c>
      <c r="H1909" s="66" t="s">
        <v>475</v>
      </c>
      <c r="I1909" s="9"/>
      <c r="J1909" s="58"/>
      <c r="K1909" s="59"/>
      <c r="L1909" s="59">
        <v>27.8</v>
      </c>
      <c r="M1909" s="59">
        <v>27.8</v>
      </c>
      <c r="N1909" s="9" t="s">
        <v>1257</v>
      </c>
      <c r="O1909" s="9"/>
      <c r="P1909" s="9"/>
      <c r="Q1909" s="59"/>
      <c r="R1909" s="59"/>
      <c r="S1909" s="9"/>
      <c r="T1909" s="9"/>
      <c r="U1909" s="9"/>
      <c r="V1909" s="9">
        <v>0</v>
      </c>
      <c r="W1909" s="59"/>
      <c r="X1909" s="59">
        <f>G1909</f>
        <v>27.8</v>
      </c>
    </row>
    <row r="1910" spans="1:24" s="61" customFormat="1" ht="132" customHeight="1" x14ac:dyDescent="0.25">
      <c r="A1910" s="66" t="s">
        <v>1998</v>
      </c>
      <c r="B1910" s="67">
        <v>71900000</v>
      </c>
      <c r="C1910" s="66" t="s">
        <v>827</v>
      </c>
      <c r="D1910" s="66" t="s">
        <v>1278</v>
      </c>
      <c r="E1910" s="68" t="s">
        <v>1274</v>
      </c>
      <c r="F1910" s="66" t="s">
        <v>1204</v>
      </c>
      <c r="G1910" s="69">
        <f>430.35-22.38</f>
        <v>407.97</v>
      </c>
      <c r="H1910" s="66" t="s">
        <v>1141</v>
      </c>
      <c r="I1910" s="9" t="s">
        <v>10</v>
      </c>
      <c r="J1910" s="58" t="s">
        <v>405</v>
      </c>
      <c r="K1910" s="59" t="s">
        <v>1297</v>
      </c>
      <c r="L1910" s="59">
        <v>407.97</v>
      </c>
      <c r="M1910" s="59">
        <v>407.97</v>
      </c>
      <c r="N1910" s="9" t="s">
        <v>1372</v>
      </c>
      <c r="O1910" s="9"/>
      <c r="P1910" s="9"/>
      <c r="Q1910" s="59"/>
      <c r="R1910" s="59"/>
      <c r="S1910" s="9">
        <f t="shared" ref="S1910:T1912" si="176">L1910</f>
        <v>407.97</v>
      </c>
      <c r="T1910" s="9">
        <f t="shared" si="176"/>
        <v>407.97</v>
      </c>
      <c r="U1910" s="9"/>
      <c r="V1910" s="9">
        <v>0</v>
      </c>
      <c r="W1910" s="59">
        <f>S1910</f>
        <v>407.97</v>
      </c>
      <c r="X1910" s="59">
        <f>T1910</f>
        <v>407.97</v>
      </c>
    </row>
    <row r="1911" spans="1:24" s="61" customFormat="1" ht="132" customHeight="1" x14ac:dyDescent="0.25">
      <c r="A1911" s="66" t="s">
        <v>1998</v>
      </c>
      <c r="B1911" s="67">
        <v>71900000</v>
      </c>
      <c r="C1911" s="66" t="s">
        <v>1207</v>
      </c>
      <c r="D1911" s="66" t="s">
        <v>1278</v>
      </c>
      <c r="E1911" s="68" t="s">
        <v>1273</v>
      </c>
      <c r="F1911" s="66" t="s">
        <v>1205</v>
      </c>
      <c r="G1911" s="69">
        <v>100</v>
      </c>
      <c r="H1911" s="66" t="s">
        <v>1272</v>
      </c>
      <c r="I1911" s="9" t="s">
        <v>10</v>
      </c>
      <c r="J1911" s="58" t="s">
        <v>405</v>
      </c>
      <c r="K1911" s="59" t="s">
        <v>1297</v>
      </c>
      <c r="L1911" s="59">
        <v>100</v>
      </c>
      <c r="M1911" s="59">
        <v>100</v>
      </c>
      <c r="N1911" s="9" t="s">
        <v>1338</v>
      </c>
      <c r="O1911" s="9"/>
      <c r="P1911" s="9"/>
      <c r="Q1911" s="59"/>
      <c r="R1911" s="59"/>
      <c r="S1911" s="59">
        <f t="shared" si="176"/>
        <v>100</v>
      </c>
      <c r="T1911" s="59">
        <f t="shared" si="176"/>
        <v>100</v>
      </c>
      <c r="U1911" s="9"/>
      <c r="V1911" s="9">
        <v>0</v>
      </c>
      <c r="W1911" s="59">
        <f>S1911</f>
        <v>100</v>
      </c>
      <c r="X1911" s="59">
        <f>T1911</f>
        <v>100</v>
      </c>
    </row>
    <row r="1912" spans="1:24" s="61" customFormat="1" ht="132" customHeight="1" x14ac:dyDescent="0.25">
      <c r="A1912" s="66" t="s">
        <v>1998</v>
      </c>
      <c r="B1912" s="67">
        <v>33600000</v>
      </c>
      <c r="C1912" s="66" t="s">
        <v>355</v>
      </c>
      <c r="D1912" s="66" t="s">
        <v>1988</v>
      </c>
      <c r="E1912" s="68" t="s">
        <v>1265</v>
      </c>
      <c r="F1912" s="66" t="s">
        <v>1206</v>
      </c>
      <c r="G1912" s="69">
        <v>90.9</v>
      </c>
      <c r="H1912" s="66" t="s">
        <v>503</v>
      </c>
      <c r="I1912" s="9" t="s">
        <v>10</v>
      </c>
      <c r="J1912" s="58">
        <v>470439460</v>
      </c>
      <c r="K1912" s="59" t="s">
        <v>1228</v>
      </c>
      <c r="L1912" s="59">
        <v>90.9</v>
      </c>
      <c r="M1912" s="59">
        <v>90.9</v>
      </c>
      <c r="N1912" s="9" t="s">
        <v>1264</v>
      </c>
      <c r="O1912" s="9"/>
      <c r="P1912" s="9"/>
      <c r="Q1912" s="59"/>
      <c r="R1912" s="59"/>
      <c r="S1912" s="59">
        <f t="shared" si="176"/>
        <v>90.9</v>
      </c>
      <c r="T1912" s="59">
        <f t="shared" si="176"/>
        <v>90.9</v>
      </c>
      <c r="U1912" s="9"/>
      <c r="V1912" s="9">
        <v>0</v>
      </c>
      <c r="W1912" s="59">
        <f t="shared" ref="W1912" si="177">Q1912</f>
        <v>0</v>
      </c>
      <c r="X1912" s="59">
        <f>T1912</f>
        <v>90.9</v>
      </c>
    </row>
    <row r="1913" spans="1:24" s="61" customFormat="1" ht="132" customHeight="1" x14ac:dyDescent="0.25">
      <c r="A1913" s="66" t="s">
        <v>1998</v>
      </c>
      <c r="B1913" s="67">
        <v>71900000</v>
      </c>
      <c r="C1913" s="66" t="s">
        <v>1252</v>
      </c>
      <c r="D1913" s="66" t="s">
        <v>1278</v>
      </c>
      <c r="E1913" s="68" t="s">
        <v>1269</v>
      </c>
      <c r="F1913" s="66" t="s">
        <v>1244</v>
      </c>
      <c r="G1913" s="69">
        <v>10</v>
      </c>
      <c r="H1913" s="66" t="s">
        <v>1251</v>
      </c>
      <c r="I1913" s="9" t="s">
        <v>10</v>
      </c>
      <c r="J1913" s="58" t="s">
        <v>405</v>
      </c>
      <c r="K1913" s="59" t="s">
        <v>1250</v>
      </c>
      <c r="L1913" s="59">
        <v>10</v>
      </c>
      <c r="M1913" s="59">
        <v>10</v>
      </c>
      <c r="N1913" s="9" t="s">
        <v>1257</v>
      </c>
      <c r="O1913" s="9"/>
      <c r="P1913" s="9"/>
      <c r="Q1913" s="59"/>
      <c r="R1913" s="59"/>
      <c r="S1913" s="9">
        <v>10</v>
      </c>
      <c r="T1913" s="9">
        <v>10</v>
      </c>
      <c r="U1913" s="9"/>
      <c r="V1913" s="9">
        <v>0</v>
      </c>
      <c r="W1913" s="59">
        <f t="shared" ref="W1913:W1914" si="178">Q1913</f>
        <v>0</v>
      </c>
      <c r="X1913" s="59">
        <f t="shared" ref="X1913:X1918" si="179">G1913</f>
        <v>10</v>
      </c>
    </row>
    <row r="1914" spans="1:24" s="61" customFormat="1" ht="132" customHeight="1" x14ac:dyDescent="0.25">
      <c r="A1914" s="66" t="s">
        <v>1998</v>
      </c>
      <c r="B1914" s="67">
        <v>71900000</v>
      </c>
      <c r="C1914" s="66" t="s">
        <v>827</v>
      </c>
      <c r="D1914" s="66" t="s">
        <v>1278</v>
      </c>
      <c r="E1914" s="68" t="s">
        <v>1270</v>
      </c>
      <c r="F1914" s="66" t="s">
        <v>1245</v>
      </c>
      <c r="G1914" s="69">
        <v>375.3</v>
      </c>
      <c r="H1914" s="66" t="s">
        <v>1271</v>
      </c>
      <c r="I1914" s="9" t="s">
        <v>10</v>
      </c>
      <c r="J1914" s="58" t="s">
        <v>405</v>
      </c>
      <c r="K1914" s="59" t="s">
        <v>1293</v>
      </c>
      <c r="L1914" s="59">
        <v>375.3</v>
      </c>
      <c r="M1914" s="59">
        <v>375.3</v>
      </c>
      <c r="N1914" s="9" t="s">
        <v>1297</v>
      </c>
      <c r="O1914" s="9"/>
      <c r="P1914" s="9"/>
      <c r="Q1914" s="59"/>
      <c r="R1914" s="59"/>
      <c r="S1914" s="59">
        <f t="shared" ref="S1914:T1918" si="180">L1914</f>
        <v>375.3</v>
      </c>
      <c r="T1914" s="59">
        <f t="shared" si="180"/>
        <v>375.3</v>
      </c>
      <c r="U1914" s="9"/>
      <c r="V1914" s="9">
        <v>0</v>
      </c>
      <c r="W1914" s="59">
        <f t="shared" si="178"/>
        <v>0</v>
      </c>
      <c r="X1914" s="59">
        <f t="shared" si="179"/>
        <v>375.3</v>
      </c>
    </row>
    <row r="1915" spans="1:24" s="61" customFormat="1" ht="132" customHeight="1" x14ac:dyDescent="0.25">
      <c r="A1915" s="66" t="s">
        <v>1998</v>
      </c>
      <c r="B1915" s="67">
        <v>33600000</v>
      </c>
      <c r="C1915" s="66" t="s">
        <v>1247</v>
      </c>
      <c r="D1915" s="66" t="s">
        <v>1402</v>
      </c>
      <c r="E1915" s="68" t="s">
        <v>1267</v>
      </c>
      <c r="F1915" s="66" t="s">
        <v>1246</v>
      </c>
      <c r="G1915" s="69">
        <v>107.1</v>
      </c>
      <c r="H1915" s="72" t="s">
        <v>489</v>
      </c>
      <c r="I1915" s="9" t="s">
        <v>10</v>
      </c>
      <c r="J1915" s="58">
        <v>471436072</v>
      </c>
      <c r="K1915" s="59" t="s">
        <v>1225</v>
      </c>
      <c r="L1915" s="59">
        <v>107.1</v>
      </c>
      <c r="M1915" s="59">
        <v>107.1</v>
      </c>
      <c r="N1915" s="9" t="s">
        <v>1257</v>
      </c>
      <c r="O1915" s="9"/>
      <c r="P1915" s="9"/>
      <c r="Q1915" s="59"/>
      <c r="R1915" s="59"/>
      <c r="S1915" s="59">
        <f t="shared" si="180"/>
        <v>107.1</v>
      </c>
      <c r="T1915" s="59">
        <f t="shared" si="180"/>
        <v>107.1</v>
      </c>
      <c r="U1915" s="9"/>
      <c r="V1915" s="9">
        <v>0</v>
      </c>
      <c r="W1915" s="59">
        <f t="shared" ref="W1915" si="181">Q1915</f>
        <v>0</v>
      </c>
      <c r="X1915" s="59">
        <f t="shared" si="179"/>
        <v>107.1</v>
      </c>
    </row>
    <row r="1916" spans="1:24" s="61" customFormat="1" ht="132" customHeight="1" x14ac:dyDescent="0.25">
      <c r="A1916" s="66" t="s">
        <v>1998</v>
      </c>
      <c r="B1916" s="67">
        <v>33600000</v>
      </c>
      <c r="C1916" s="66" t="s">
        <v>1286</v>
      </c>
      <c r="D1916" s="66" t="s">
        <v>43</v>
      </c>
      <c r="E1916" s="68" t="s">
        <v>1321</v>
      </c>
      <c r="F1916" s="66" t="s">
        <v>1287</v>
      </c>
      <c r="G1916" s="69">
        <v>640</v>
      </c>
      <c r="H1916" s="9" t="s">
        <v>1288</v>
      </c>
      <c r="I1916" s="9" t="s">
        <v>10</v>
      </c>
      <c r="J1916" s="58" t="s">
        <v>1320</v>
      </c>
      <c r="K1916" s="59" t="s">
        <v>1299</v>
      </c>
      <c r="L1916" s="59">
        <v>320</v>
      </c>
      <c r="M1916" s="59">
        <v>320</v>
      </c>
      <c r="N1916" s="9" t="s">
        <v>1338</v>
      </c>
      <c r="O1916" s="9"/>
      <c r="P1916" s="9"/>
      <c r="Q1916" s="59"/>
      <c r="R1916" s="59"/>
      <c r="S1916" s="59">
        <f t="shared" si="180"/>
        <v>320</v>
      </c>
      <c r="T1916" s="59">
        <f t="shared" si="180"/>
        <v>320</v>
      </c>
      <c r="U1916" s="9"/>
      <c r="V1916" s="9">
        <v>0</v>
      </c>
      <c r="W1916" s="59">
        <f t="shared" ref="W1916" si="182">Q1916</f>
        <v>0</v>
      </c>
      <c r="X1916" s="59">
        <f>T1916</f>
        <v>320</v>
      </c>
    </row>
    <row r="1917" spans="1:24" s="61" customFormat="1" ht="132" customHeight="1" x14ac:dyDescent="0.25">
      <c r="A1917" s="66" t="s">
        <v>1998</v>
      </c>
      <c r="B1917" s="67">
        <v>71900000</v>
      </c>
      <c r="C1917" s="66" t="s">
        <v>1165</v>
      </c>
      <c r="D1917" s="66" t="s">
        <v>1330</v>
      </c>
      <c r="E1917" s="68" t="s">
        <v>1989</v>
      </c>
      <c r="F1917" s="66" t="s">
        <v>1291</v>
      </c>
      <c r="G1917" s="69">
        <v>30</v>
      </c>
      <c r="H1917" s="77" t="s">
        <v>1154</v>
      </c>
      <c r="I1917" s="9" t="s">
        <v>10</v>
      </c>
      <c r="J1917" s="58" t="s">
        <v>405</v>
      </c>
      <c r="K1917" s="59" t="s">
        <v>1330</v>
      </c>
      <c r="L1917" s="59">
        <v>30</v>
      </c>
      <c r="M1917" s="59">
        <v>30</v>
      </c>
      <c r="N1917" s="9" t="s">
        <v>1407</v>
      </c>
      <c r="O1917" s="9"/>
      <c r="P1917" s="9"/>
      <c r="Q1917" s="59"/>
      <c r="R1917" s="59"/>
      <c r="S1917" s="59">
        <f t="shared" si="180"/>
        <v>30</v>
      </c>
      <c r="T1917" s="59">
        <f t="shared" si="180"/>
        <v>30</v>
      </c>
      <c r="U1917" s="9"/>
      <c r="V1917" s="9">
        <v>0</v>
      </c>
      <c r="W1917" s="59">
        <f t="shared" ref="W1917" si="183">Q1917</f>
        <v>0</v>
      </c>
      <c r="X1917" s="59">
        <f t="shared" si="179"/>
        <v>30</v>
      </c>
    </row>
    <row r="1918" spans="1:24" s="61" customFormat="1" ht="132" customHeight="1" x14ac:dyDescent="0.25">
      <c r="A1918" s="66" t="s">
        <v>1998</v>
      </c>
      <c r="B1918" s="67">
        <v>33600000</v>
      </c>
      <c r="C1918" s="66" t="s">
        <v>524</v>
      </c>
      <c r="D1918" s="66" t="s">
        <v>1372</v>
      </c>
      <c r="E1918" s="68" t="s">
        <v>1376</v>
      </c>
      <c r="F1918" s="66" t="s">
        <v>1331</v>
      </c>
      <c r="G1918" s="69">
        <v>1200</v>
      </c>
      <c r="H1918" s="77" t="s">
        <v>550</v>
      </c>
      <c r="I1918" s="9" t="s">
        <v>10</v>
      </c>
      <c r="J1918" s="58" t="s">
        <v>1375</v>
      </c>
      <c r="K1918" s="59" t="s">
        <v>1360</v>
      </c>
      <c r="L1918" s="59">
        <v>1200</v>
      </c>
      <c r="M1918" s="59">
        <v>1200</v>
      </c>
      <c r="N1918" s="9" t="s">
        <v>1405</v>
      </c>
      <c r="O1918" s="9"/>
      <c r="P1918" s="9"/>
      <c r="Q1918" s="59"/>
      <c r="R1918" s="59"/>
      <c r="S1918" s="59">
        <f t="shared" si="180"/>
        <v>1200</v>
      </c>
      <c r="T1918" s="59">
        <f t="shared" si="180"/>
        <v>1200</v>
      </c>
      <c r="U1918" s="9"/>
      <c r="V1918" s="9">
        <v>0</v>
      </c>
      <c r="W1918" s="59">
        <f t="shared" ref="W1918" si="184">Q1918</f>
        <v>0</v>
      </c>
      <c r="X1918" s="59">
        <f t="shared" si="179"/>
        <v>1200</v>
      </c>
    </row>
    <row r="1919" spans="1:24" s="61" customFormat="1" ht="132" customHeight="1" x14ac:dyDescent="0.25">
      <c r="A1919" s="66" t="s">
        <v>1998</v>
      </c>
      <c r="B1919" s="67">
        <v>71900000</v>
      </c>
      <c r="C1919" s="66" t="s">
        <v>1447</v>
      </c>
      <c r="D1919" s="66" t="s">
        <v>1469</v>
      </c>
      <c r="E1919" s="68" t="s">
        <v>1484</v>
      </c>
      <c r="F1919" s="66" t="s">
        <v>1362</v>
      </c>
      <c r="G1919" s="69">
        <v>145</v>
      </c>
      <c r="H1919" s="77" t="s">
        <v>1154</v>
      </c>
      <c r="I1919" s="9" t="s">
        <v>398</v>
      </c>
      <c r="J1919" s="58" t="s">
        <v>221</v>
      </c>
      <c r="K1919" s="59" t="s">
        <v>1450</v>
      </c>
      <c r="L1919" s="59">
        <v>145</v>
      </c>
      <c r="M1919" s="59">
        <v>145</v>
      </c>
      <c r="N1919" s="9" t="s">
        <v>1450</v>
      </c>
      <c r="O1919" s="9"/>
      <c r="P1919" s="9"/>
      <c r="Q1919" s="59"/>
      <c r="R1919" s="59"/>
      <c r="S1919" s="59"/>
      <c r="T1919" s="59"/>
      <c r="U1919" s="59">
        <f t="shared" ref="U1919:U1927" si="185">L1919</f>
        <v>145</v>
      </c>
      <c r="V1919" s="59">
        <f t="shared" ref="V1919:V1927" si="186">M1919</f>
        <v>145</v>
      </c>
      <c r="W1919" s="59">
        <f t="shared" ref="W1919:X1921" si="187">U1919</f>
        <v>145</v>
      </c>
      <c r="X1919" s="59">
        <f t="shared" si="187"/>
        <v>145</v>
      </c>
    </row>
    <row r="1920" spans="1:24" s="61" customFormat="1" ht="132" customHeight="1" x14ac:dyDescent="0.25">
      <c r="A1920" s="66" t="s">
        <v>1998</v>
      </c>
      <c r="B1920" s="67">
        <v>336600000</v>
      </c>
      <c r="C1920" s="66" t="s">
        <v>1447</v>
      </c>
      <c r="D1920" s="66" t="s">
        <v>1469</v>
      </c>
      <c r="E1920" s="68" t="s">
        <v>1483</v>
      </c>
      <c r="F1920" s="66" t="s">
        <v>1471</v>
      </c>
      <c r="G1920" s="69">
        <v>70</v>
      </c>
      <c r="H1920" s="77" t="s">
        <v>1472</v>
      </c>
      <c r="I1920" s="9" t="s">
        <v>398</v>
      </c>
      <c r="J1920" s="58" t="s">
        <v>1473</v>
      </c>
      <c r="K1920" s="59" t="s">
        <v>1450</v>
      </c>
      <c r="L1920" s="59">
        <v>70</v>
      </c>
      <c r="M1920" s="59">
        <v>70</v>
      </c>
      <c r="N1920" s="9" t="s">
        <v>1482</v>
      </c>
      <c r="O1920" s="9"/>
      <c r="P1920" s="9"/>
      <c r="Q1920" s="59"/>
      <c r="R1920" s="59"/>
      <c r="S1920" s="59"/>
      <c r="T1920" s="59"/>
      <c r="U1920" s="59">
        <f t="shared" si="185"/>
        <v>70</v>
      </c>
      <c r="V1920" s="59">
        <f t="shared" si="186"/>
        <v>70</v>
      </c>
      <c r="W1920" s="59">
        <f t="shared" si="187"/>
        <v>70</v>
      </c>
      <c r="X1920" s="59">
        <f t="shared" si="187"/>
        <v>70</v>
      </c>
    </row>
    <row r="1921" spans="1:24" s="61" customFormat="1" ht="132" customHeight="1" x14ac:dyDescent="0.25">
      <c r="A1921" s="66" t="s">
        <v>1998</v>
      </c>
      <c r="B1921" s="67">
        <v>336600000</v>
      </c>
      <c r="C1921" s="66" t="s">
        <v>1503</v>
      </c>
      <c r="D1921" s="66" t="s">
        <v>1522</v>
      </c>
      <c r="E1921" s="68" t="s">
        <v>1585</v>
      </c>
      <c r="F1921" s="66" t="s">
        <v>1502</v>
      </c>
      <c r="G1921" s="69">
        <v>770</v>
      </c>
      <c r="H1921" s="77" t="s">
        <v>1504</v>
      </c>
      <c r="I1921" s="9" t="s">
        <v>398</v>
      </c>
      <c r="J1921" s="58" t="s">
        <v>1505</v>
      </c>
      <c r="K1921" s="59" t="s">
        <v>1486</v>
      </c>
      <c r="L1921" s="59">
        <v>770</v>
      </c>
      <c r="M1921" s="59">
        <v>770</v>
      </c>
      <c r="N1921" s="9" t="s">
        <v>1515</v>
      </c>
      <c r="O1921" s="9"/>
      <c r="P1921" s="9"/>
      <c r="Q1921" s="59"/>
      <c r="R1921" s="59"/>
      <c r="S1921" s="59"/>
      <c r="T1921" s="59"/>
      <c r="U1921" s="59">
        <f t="shared" si="185"/>
        <v>770</v>
      </c>
      <c r="V1921" s="59">
        <f t="shared" si="186"/>
        <v>770</v>
      </c>
      <c r="W1921" s="59">
        <f t="shared" si="187"/>
        <v>770</v>
      </c>
      <c r="X1921" s="59">
        <f t="shared" si="187"/>
        <v>770</v>
      </c>
    </row>
    <row r="1922" spans="1:24" s="61" customFormat="1" ht="132" customHeight="1" x14ac:dyDescent="0.25">
      <c r="A1922" s="66" t="s">
        <v>1998</v>
      </c>
      <c r="B1922" s="67">
        <v>33600000</v>
      </c>
      <c r="C1922" s="66" t="s">
        <v>1624</v>
      </c>
      <c r="D1922" s="66" t="s">
        <v>1626</v>
      </c>
      <c r="E1922" s="68" t="s">
        <v>1623</v>
      </c>
      <c r="F1922" s="66" t="s">
        <v>1506</v>
      </c>
      <c r="G1922" s="69">
        <v>1232</v>
      </c>
      <c r="H1922" s="77" t="s">
        <v>1622</v>
      </c>
      <c r="I1922" s="9" t="s">
        <v>398</v>
      </c>
      <c r="J1922" s="58" t="s">
        <v>1625</v>
      </c>
      <c r="K1922" s="59" t="s">
        <v>1626</v>
      </c>
      <c r="L1922" s="59">
        <v>1232</v>
      </c>
      <c r="M1922" s="59">
        <v>1232</v>
      </c>
      <c r="N1922" s="9" t="s">
        <v>1652</v>
      </c>
      <c r="O1922" s="9"/>
      <c r="P1922" s="9"/>
      <c r="Q1922" s="59"/>
      <c r="R1922" s="59"/>
      <c r="S1922" s="59"/>
      <c r="T1922" s="59"/>
      <c r="U1922" s="59">
        <f t="shared" si="185"/>
        <v>1232</v>
      </c>
      <c r="V1922" s="59">
        <f t="shared" si="186"/>
        <v>1232</v>
      </c>
      <c r="W1922" s="59">
        <f>U1922</f>
        <v>1232</v>
      </c>
      <c r="X1922" s="59">
        <f>V1922</f>
        <v>1232</v>
      </c>
    </row>
    <row r="1923" spans="1:24" s="61" customFormat="1" ht="132" customHeight="1" x14ac:dyDescent="0.25">
      <c r="A1923" s="66" t="s">
        <v>1998</v>
      </c>
      <c r="B1923" s="67">
        <v>71900000</v>
      </c>
      <c r="C1923" s="66" t="s">
        <v>1511</v>
      </c>
      <c r="D1923" s="66" t="s">
        <v>1990</v>
      </c>
      <c r="E1923" s="68" t="s">
        <v>1516</v>
      </c>
      <c r="F1923" s="66" t="s">
        <v>1507</v>
      </c>
      <c r="G1923" s="69">
        <v>187.3</v>
      </c>
      <c r="H1923" s="77" t="s">
        <v>1517</v>
      </c>
      <c r="I1923" s="9" t="s">
        <v>398</v>
      </c>
      <c r="J1923" s="58" t="s">
        <v>405</v>
      </c>
      <c r="K1923" s="59" t="s">
        <v>1515</v>
      </c>
      <c r="L1923" s="59">
        <v>187.2</v>
      </c>
      <c r="M1923" s="59">
        <v>187.2</v>
      </c>
      <c r="N1923" s="9" t="s">
        <v>1537</v>
      </c>
      <c r="O1923" s="9"/>
      <c r="P1923" s="9"/>
      <c r="Q1923" s="59"/>
      <c r="R1923" s="59"/>
      <c r="S1923" s="59"/>
      <c r="T1923" s="59"/>
      <c r="U1923" s="59">
        <f t="shared" si="185"/>
        <v>187.2</v>
      </c>
      <c r="V1923" s="59">
        <f t="shared" si="186"/>
        <v>187.2</v>
      </c>
      <c r="W1923" s="59">
        <f>U1923</f>
        <v>187.2</v>
      </c>
      <c r="X1923" s="59">
        <f>V1923</f>
        <v>187.2</v>
      </c>
    </row>
    <row r="1924" spans="1:24" s="61" customFormat="1" ht="132" customHeight="1" x14ac:dyDescent="0.25">
      <c r="A1924" s="66" t="s">
        <v>1998</v>
      </c>
      <c r="B1924" s="67">
        <v>336600000</v>
      </c>
      <c r="C1924" s="66" t="s">
        <v>847</v>
      </c>
      <c r="D1924" s="66" t="s">
        <v>1541</v>
      </c>
      <c r="E1924" s="68" t="s">
        <v>1551</v>
      </c>
      <c r="F1924" s="66" t="s">
        <v>1508</v>
      </c>
      <c r="G1924" s="69">
        <v>3040</v>
      </c>
      <c r="H1924" s="77" t="s">
        <v>503</v>
      </c>
      <c r="I1924" s="9" t="s">
        <v>398</v>
      </c>
      <c r="J1924" s="58" t="s">
        <v>1550</v>
      </c>
      <c r="K1924" s="59" t="s">
        <v>1515</v>
      </c>
      <c r="L1924" s="59">
        <v>3040</v>
      </c>
      <c r="M1924" s="59">
        <v>3040</v>
      </c>
      <c r="N1924" s="9" t="s">
        <v>1565</v>
      </c>
      <c r="O1924" s="9"/>
      <c r="P1924" s="9"/>
      <c r="Q1924" s="59"/>
      <c r="R1924" s="59"/>
      <c r="S1924" s="59"/>
      <c r="T1924" s="59"/>
      <c r="U1924" s="59">
        <f t="shared" si="185"/>
        <v>3040</v>
      </c>
      <c r="V1924" s="59">
        <f t="shared" si="186"/>
        <v>3040</v>
      </c>
      <c r="W1924" s="59">
        <f t="shared" ref="W1924" si="188">U1924</f>
        <v>3040</v>
      </c>
      <c r="X1924" s="59">
        <f t="shared" ref="X1924" si="189">V1924</f>
        <v>3040</v>
      </c>
    </row>
    <row r="1925" spans="1:24" s="61" customFormat="1" ht="132" customHeight="1" x14ac:dyDescent="0.25">
      <c r="A1925" s="66" t="s">
        <v>1998</v>
      </c>
      <c r="B1925" s="67">
        <v>336600000</v>
      </c>
      <c r="C1925" s="66" t="s">
        <v>1577</v>
      </c>
      <c r="D1925" s="66" t="s">
        <v>1586</v>
      </c>
      <c r="E1925" s="68" t="s">
        <v>1578</v>
      </c>
      <c r="F1925" s="66" t="s">
        <v>1574</v>
      </c>
      <c r="G1925" s="69">
        <v>845</v>
      </c>
      <c r="H1925" s="77" t="s">
        <v>1575</v>
      </c>
      <c r="I1925" s="9" t="s">
        <v>398</v>
      </c>
      <c r="J1925" s="58" t="s">
        <v>1550</v>
      </c>
      <c r="K1925" s="59" t="s">
        <v>1576</v>
      </c>
      <c r="L1925" s="59">
        <v>845</v>
      </c>
      <c r="M1925" s="59">
        <v>845</v>
      </c>
      <c r="N1925" s="9" t="s">
        <v>1586</v>
      </c>
      <c r="O1925" s="9"/>
      <c r="P1925" s="9"/>
      <c r="Q1925" s="59"/>
      <c r="R1925" s="59"/>
      <c r="S1925" s="59"/>
      <c r="T1925" s="59"/>
      <c r="U1925" s="59">
        <f t="shared" si="185"/>
        <v>845</v>
      </c>
      <c r="V1925" s="59">
        <f t="shared" si="186"/>
        <v>845</v>
      </c>
      <c r="W1925" s="59">
        <f t="shared" ref="W1925:W1926" si="190">U1925</f>
        <v>845</v>
      </c>
      <c r="X1925" s="59">
        <f t="shared" ref="X1925:X1926" si="191">V1925</f>
        <v>845</v>
      </c>
    </row>
    <row r="1926" spans="1:24" s="61" customFormat="1" ht="132" customHeight="1" x14ac:dyDescent="0.25">
      <c r="A1926" s="66" t="s">
        <v>1998</v>
      </c>
      <c r="B1926" s="67">
        <v>336600000</v>
      </c>
      <c r="C1926" s="66" t="s">
        <v>355</v>
      </c>
      <c r="D1926" s="66" t="s">
        <v>1641</v>
      </c>
      <c r="E1926" s="68" t="s">
        <v>1620</v>
      </c>
      <c r="F1926" s="66" t="s">
        <v>1591</v>
      </c>
      <c r="G1926" s="69">
        <v>84.3</v>
      </c>
      <c r="H1926" s="77" t="s">
        <v>503</v>
      </c>
      <c r="I1926" s="9" t="s">
        <v>398</v>
      </c>
      <c r="J1926" s="58" t="s">
        <v>1631</v>
      </c>
      <c r="K1926" s="59" t="s">
        <v>1630</v>
      </c>
      <c r="L1926" s="59">
        <f>83.74+2.56</f>
        <v>86.3</v>
      </c>
      <c r="M1926" s="59">
        <f>83.74+2.56</f>
        <v>86.3</v>
      </c>
      <c r="N1926" s="9" t="s">
        <v>1654</v>
      </c>
      <c r="O1926" s="9"/>
      <c r="P1926" s="9"/>
      <c r="Q1926" s="59"/>
      <c r="R1926" s="59"/>
      <c r="S1926" s="59"/>
      <c r="T1926" s="59"/>
      <c r="U1926" s="59">
        <f t="shared" si="185"/>
        <v>86.3</v>
      </c>
      <c r="V1926" s="59">
        <f t="shared" si="186"/>
        <v>86.3</v>
      </c>
      <c r="W1926" s="59">
        <f t="shared" si="190"/>
        <v>86.3</v>
      </c>
      <c r="X1926" s="59">
        <f t="shared" si="191"/>
        <v>86.3</v>
      </c>
    </row>
    <row r="1927" spans="1:24" s="61" customFormat="1" ht="132" customHeight="1" x14ac:dyDescent="0.25">
      <c r="A1927" s="66" t="s">
        <v>1998</v>
      </c>
      <c r="B1927" s="67">
        <v>71900000</v>
      </c>
      <c r="C1927" s="66" t="s">
        <v>827</v>
      </c>
      <c r="D1927" s="66" t="s">
        <v>1792</v>
      </c>
      <c r="E1927" s="68" t="s">
        <v>1778</v>
      </c>
      <c r="F1927" s="66" t="s">
        <v>1592</v>
      </c>
      <c r="G1927" s="69">
        <v>100</v>
      </c>
      <c r="H1927" s="77" t="s">
        <v>1777</v>
      </c>
      <c r="I1927" s="9" t="s">
        <v>398</v>
      </c>
      <c r="J1927" s="58" t="s">
        <v>405</v>
      </c>
      <c r="K1927" s="59" t="s">
        <v>1593</v>
      </c>
      <c r="L1927" s="59">
        <v>100</v>
      </c>
      <c r="M1927" s="59">
        <v>100</v>
      </c>
      <c r="N1927" s="9" t="s">
        <v>1641</v>
      </c>
      <c r="O1927" s="9"/>
      <c r="P1927" s="9"/>
      <c r="Q1927" s="59"/>
      <c r="R1927" s="59"/>
      <c r="S1927" s="59"/>
      <c r="T1927" s="59"/>
      <c r="U1927" s="59">
        <f t="shared" si="185"/>
        <v>100</v>
      </c>
      <c r="V1927" s="59">
        <f t="shared" si="186"/>
        <v>100</v>
      </c>
      <c r="W1927" s="59">
        <f t="shared" ref="W1927" si="192">U1927</f>
        <v>100</v>
      </c>
      <c r="X1927" s="59">
        <f t="shared" ref="X1927" si="193">V1927</f>
        <v>100</v>
      </c>
    </row>
    <row r="1928" spans="1:24" s="61" customFormat="1" ht="132" customHeight="1" x14ac:dyDescent="0.25">
      <c r="A1928" s="66" t="s">
        <v>1998</v>
      </c>
      <c r="B1928" s="67">
        <v>50300000</v>
      </c>
      <c r="C1928" s="66" t="s">
        <v>1932</v>
      </c>
      <c r="D1928" s="66" t="s">
        <v>162</v>
      </c>
      <c r="E1928" s="68" t="s">
        <v>1991</v>
      </c>
      <c r="F1928" s="66" t="s">
        <v>1636</v>
      </c>
      <c r="G1928" s="69">
        <v>270</v>
      </c>
      <c r="H1928" s="77" t="s">
        <v>1931</v>
      </c>
      <c r="I1928" s="9"/>
      <c r="J1928" s="58"/>
      <c r="K1928" s="59"/>
      <c r="L1928" s="59"/>
      <c r="M1928" s="59"/>
      <c r="N1928" s="9"/>
      <c r="O1928" s="9"/>
      <c r="P1928" s="9"/>
      <c r="Q1928" s="59"/>
      <c r="R1928" s="59"/>
      <c r="S1928" s="59"/>
      <c r="T1928" s="59"/>
      <c r="U1928" s="59"/>
      <c r="V1928" s="59">
        <v>0</v>
      </c>
      <c r="W1928" s="59"/>
      <c r="X1928" s="59">
        <v>0</v>
      </c>
    </row>
    <row r="1929" spans="1:24" s="61" customFormat="1" ht="132" customHeight="1" x14ac:dyDescent="0.25">
      <c r="A1929" s="66" t="s">
        <v>1998</v>
      </c>
      <c r="B1929" s="67">
        <v>33600000</v>
      </c>
      <c r="C1929" s="66" t="s">
        <v>1639</v>
      </c>
      <c r="D1929" s="66" t="s">
        <v>1626</v>
      </c>
      <c r="E1929" s="68" t="s">
        <v>1640</v>
      </c>
      <c r="F1929" s="66" t="s">
        <v>1637</v>
      </c>
      <c r="G1929" s="69">
        <v>100</v>
      </c>
      <c r="H1929" s="77" t="s">
        <v>1642</v>
      </c>
      <c r="I1929" s="9" t="s">
        <v>398</v>
      </c>
      <c r="J1929" s="58" t="s">
        <v>1643</v>
      </c>
      <c r="K1929" s="59" t="s">
        <v>1626</v>
      </c>
      <c r="L1929" s="59">
        <v>480</v>
      </c>
      <c r="M1929" s="59">
        <v>480</v>
      </c>
      <c r="N1929" s="9" t="s">
        <v>1655</v>
      </c>
      <c r="O1929" s="9"/>
      <c r="P1929" s="9"/>
      <c r="Q1929" s="59"/>
      <c r="R1929" s="59"/>
      <c r="S1929" s="59"/>
      <c r="T1929" s="59"/>
      <c r="U1929" s="59">
        <f t="shared" ref="U1929:V1932" si="194">L1929</f>
        <v>480</v>
      </c>
      <c r="V1929" s="59">
        <f t="shared" si="194"/>
        <v>480</v>
      </c>
      <c r="W1929" s="59">
        <f t="shared" ref="W1929:X1932" si="195">U1929</f>
        <v>480</v>
      </c>
      <c r="X1929" s="59">
        <f t="shared" si="195"/>
        <v>480</v>
      </c>
    </row>
    <row r="1930" spans="1:24" s="61" customFormat="1" ht="132" customHeight="1" x14ac:dyDescent="0.25">
      <c r="A1930" s="66" t="s">
        <v>1998</v>
      </c>
      <c r="B1930" s="67">
        <v>33600000</v>
      </c>
      <c r="C1930" s="66" t="s">
        <v>1675</v>
      </c>
      <c r="D1930" s="66" t="s">
        <v>1663</v>
      </c>
      <c r="E1930" s="68" t="s">
        <v>1676</v>
      </c>
      <c r="F1930" s="66" t="s">
        <v>1638</v>
      </c>
      <c r="G1930" s="69">
        <v>995</v>
      </c>
      <c r="H1930" s="77" t="s">
        <v>662</v>
      </c>
      <c r="I1930" s="9" t="s">
        <v>1674</v>
      </c>
      <c r="J1930" s="58" t="s">
        <v>1673</v>
      </c>
      <c r="K1930" s="59" t="s">
        <v>1626</v>
      </c>
      <c r="L1930" s="59">
        <v>995</v>
      </c>
      <c r="M1930" s="59">
        <v>995</v>
      </c>
      <c r="N1930" s="9" t="s">
        <v>1693</v>
      </c>
      <c r="O1930" s="9"/>
      <c r="P1930" s="9"/>
      <c r="Q1930" s="59"/>
      <c r="R1930" s="59"/>
      <c r="S1930" s="59"/>
      <c r="T1930" s="59"/>
      <c r="U1930" s="59">
        <f t="shared" si="194"/>
        <v>995</v>
      </c>
      <c r="V1930" s="59">
        <f t="shared" si="194"/>
        <v>995</v>
      </c>
      <c r="W1930" s="59">
        <f t="shared" si="195"/>
        <v>995</v>
      </c>
      <c r="X1930" s="59">
        <f t="shared" si="195"/>
        <v>995</v>
      </c>
    </row>
    <row r="1931" spans="1:24" s="61" customFormat="1" ht="132" customHeight="1" x14ac:dyDescent="0.25">
      <c r="A1931" s="66" t="s">
        <v>1998</v>
      </c>
      <c r="B1931" s="67">
        <v>33600000</v>
      </c>
      <c r="C1931" s="66" t="s">
        <v>1166</v>
      </c>
      <c r="D1931" s="66" t="s">
        <v>1652</v>
      </c>
      <c r="E1931" s="68" t="s">
        <v>1686</v>
      </c>
      <c r="F1931" s="66" t="s">
        <v>1679</v>
      </c>
      <c r="G1931" s="69">
        <v>1390</v>
      </c>
      <c r="H1931" s="77" t="s">
        <v>503</v>
      </c>
      <c r="I1931" s="9" t="s">
        <v>398</v>
      </c>
      <c r="J1931" s="58" t="s">
        <v>1687</v>
      </c>
      <c r="K1931" s="59" t="s">
        <v>1653</v>
      </c>
      <c r="L1931" s="59">
        <v>1390</v>
      </c>
      <c r="M1931" s="59">
        <v>1390</v>
      </c>
      <c r="N1931" s="9" t="s">
        <v>1693</v>
      </c>
      <c r="O1931" s="9"/>
      <c r="P1931" s="9"/>
      <c r="Q1931" s="59"/>
      <c r="R1931" s="59"/>
      <c r="S1931" s="59"/>
      <c r="T1931" s="59"/>
      <c r="U1931" s="59">
        <f t="shared" si="194"/>
        <v>1390</v>
      </c>
      <c r="V1931" s="59">
        <f t="shared" si="194"/>
        <v>1390</v>
      </c>
      <c r="W1931" s="59">
        <f t="shared" si="195"/>
        <v>1390</v>
      </c>
      <c r="X1931" s="59">
        <f t="shared" si="195"/>
        <v>1390</v>
      </c>
    </row>
    <row r="1932" spans="1:24" s="61" customFormat="1" ht="132" customHeight="1" x14ac:dyDescent="0.25">
      <c r="A1932" s="66" t="s">
        <v>1998</v>
      </c>
      <c r="B1932" s="67">
        <v>33600000</v>
      </c>
      <c r="C1932" s="66" t="s">
        <v>355</v>
      </c>
      <c r="D1932" s="66" t="s">
        <v>1652</v>
      </c>
      <c r="E1932" s="68" t="s">
        <v>1684</v>
      </c>
      <c r="F1932" s="66" t="s">
        <v>1680</v>
      </c>
      <c r="G1932" s="69">
        <v>987.5</v>
      </c>
      <c r="H1932" s="77" t="s">
        <v>502</v>
      </c>
      <c r="I1932" s="9" t="s">
        <v>398</v>
      </c>
      <c r="J1932" s="58" t="s">
        <v>1685</v>
      </c>
      <c r="K1932" s="59" t="s">
        <v>1663</v>
      </c>
      <c r="L1932" s="59">
        <v>987.5</v>
      </c>
      <c r="M1932" s="59">
        <v>987.5</v>
      </c>
      <c r="N1932" s="9" t="s">
        <v>1694</v>
      </c>
      <c r="O1932" s="9"/>
      <c r="P1932" s="9"/>
      <c r="Q1932" s="59"/>
      <c r="R1932" s="59"/>
      <c r="S1932" s="59"/>
      <c r="T1932" s="59"/>
      <c r="U1932" s="59">
        <f t="shared" si="194"/>
        <v>987.5</v>
      </c>
      <c r="V1932" s="59">
        <f t="shared" si="194"/>
        <v>987.5</v>
      </c>
      <c r="W1932" s="59">
        <f t="shared" si="195"/>
        <v>987.5</v>
      </c>
      <c r="X1932" s="59">
        <f t="shared" si="195"/>
        <v>987.5</v>
      </c>
    </row>
    <row r="1933" spans="1:24" s="61" customFormat="1" ht="132" customHeight="1" x14ac:dyDescent="0.25">
      <c r="A1933" s="66" t="s">
        <v>1998</v>
      </c>
      <c r="B1933" s="67">
        <v>85100000</v>
      </c>
      <c r="C1933" s="66" t="s">
        <v>316</v>
      </c>
      <c r="D1933" s="66" t="s">
        <v>1655</v>
      </c>
      <c r="E1933" s="68" t="s">
        <v>1709</v>
      </c>
      <c r="F1933" s="66" t="s">
        <v>1681</v>
      </c>
      <c r="G1933" s="69">
        <v>87</v>
      </c>
      <c r="H1933" s="77" t="s">
        <v>1708</v>
      </c>
      <c r="I1933" s="9" t="s">
        <v>398</v>
      </c>
      <c r="J1933" s="58" t="s">
        <v>221</v>
      </c>
      <c r="K1933" s="59" t="s">
        <v>1652</v>
      </c>
      <c r="L1933" s="59">
        <v>87</v>
      </c>
      <c r="M1933" s="59"/>
      <c r="N1933" s="9"/>
      <c r="O1933" s="9"/>
      <c r="P1933" s="9"/>
      <c r="Q1933" s="59"/>
      <c r="R1933" s="59"/>
      <c r="S1933" s="59"/>
      <c r="T1933" s="59"/>
      <c r="U1933" s="59"/>
      <c r="V1933" s="59">
        <v>87</v>
      </c>
      <c r="W1933" s="59"/>
      <c r="X1933" s="59">
        <v>87</v>
      </c>
    </row>
    <row r="1934" spans="1:24" s="61" customFormat="1" ht="132" customHeight="1" x14ac:dyDescent="0.25">
      <c r="A1934" s="66" t="s">
        <v>1998</v>
      </c>
      <c r="B1934" s="67">
        <v>50300000</v>
      </c>
      <c r="C1934" s="66" t="s">
        <v>1752</v>
      </c>
      <c r="D1934" s="66" t="s">
        <v>1821</v>
      </c>
      <c r="E1934" s="68" t="s">
        <v>1992</v>
      </c>
      <c r="F1934" s="66" t="s">
        <v>1682</v>
      </c>
      <c r="G1934" s="69">
        <v>180</v>
      </c>
      <c r="H1934" s="77" t="s">
        <v>1751</v>
      </c>
      <c r="I1934" s="9" t="s">
        <v>398</v>
      </c>
      <c r="J1934" s="58" t="s">
        <v>221</v>
      </c>
      <c r="K1934" s="59" t="s">
        <v>1753</v>
      </c>
      <c r="L1934" s="59">
        <v>180</v>
      </c>
      <c r="M1934" s="59">
        <v>180</v>
      </c>
      <c r="N1934" s="9" t="s">
        <v>1798</v>
      </c>
      <c r="O1934" s="9"/>
      <c r="P1934" s="9"/>
      <c r="Q1934" s="59"/>
      <c r="R1934" s="59"/>
      <c r="S1934" s="59"/>
      <c r="T1934" s="59"/>
      <c r="U1934" s="59"/>
      <c r="V1934" s="59">
        <v>180</v>
      </c>
      <c r="W1934" s="59"/>
      <c r="X1934" s="59">
        <v>180</v>
      </c>
    </row>
    <row r="1935" spans="1:24" s="61" customFormat="1" ht="132" customHeight="1" x14ac:dyDescent="0.25">
      <c r="A1935" s="66" t="s">
        <v>1998</v>
      </c>
      <c r="B1935" s="67">
        <v>33600000</v>
      </c>
      <c r="C1935" s="66" t="s">
        <v>1795</v>
      </c>
      <c r="D1935" s="66" t="s">
        <v>1722</v>
      </c>
      <c r="E1935" s="68" t="s">
        <v>1796</v>
      </c>
      <c r="F1935" s="66" t="s">
        <v>1683</v>
      </c>
      <c r="G1935" s="69">
        <v>480</v>
      </c>
      <c r="H1935" s="77" t="s">
        <v>742</v>
      </c>
      <c r="I1935" s="9" t="s">
        <v>1674</v>
      </c>
      <c r="J1935" s="58" t="s">
        <v>1818</v>
      </c>
      <c r="K1935" s="59" t="s">
        <v>1693</v>
      </c>
      <c r="L1935" s="59">
        <v>480</v>
      </c>
      <c r="M1935" s="59">
        <v>480</v>
      </c>
      <c r="N1935" s="9" t="s">
        <v>1812</v>
      </c>
      <c r="O1935" s="9"/>
      <c r="P1935" s="9"/>
      <c r="Q1935" s="59"/>
      <c r="R1935" s="59"/>
      <c r="S1935" s="59"/>
      <c r="T1935" s="59"/>
      <c r="U1935" s="59">
        <f t="shared" ref="U1935:V1942" si="196">L1935</f>
        <v>480</v>
      </c>
      <c r="V1935" s="59">
        <f t="shared" si="196"/>
        <v>480</v>
      </c>
      <c r="W1935" s="59">
        <f t="shared" ref="W1935:X1940" si="197">U1935</f>
        <v>480</v>
      </c>
      <c r="X1935" s="59">
        <f t="shared" si="197"/>
        <v>480</v>
      </c>
    </row>
    <row r="1936" spans="1:24" s="61" customFormat="1" ht="132" customHeight="1" x14ac:dyDescent="0.25">
      <c r="A1936" s="66" t="s">
        <v>1998</v>
      </c>
      <c r="B1936" s="67">
        <v>71900000</v>
      </c>
      <c r="C1936" s="66" t="s">
        <v>1252</v>
      </c>
      <c r="D1936" s="66" t="s">
        <v>1722</v>
      </c>
      <c r="E1936" s="68" t="s">
        <v>1775</v>
      </c>
      <c r="F1936" s="66" t="s">
        <v>1773</v>
      </c>
      <c r="G1936" s="69">
        <v>18</v>
      </c>
      <c r="H1936" s="77" t="s">
        <v>1251</v>
      </c>
      <c r="I1936" s="9" t="s">
        <v>1674</v>
      </c>
      <c r="J1936" s="58" t="s">
        <v>405</v>
      </c>
      <c r="K1936" s="59" t="s">
        <v>1722</v>
      </c>
      <c r="L1936" s="59">
        <v>18</v>
      </c>
      <c r="M1936" s="59">
        <v>18</v>
      </c>
      <c r="N1936" s="9" t="s">
        <v>1820</v>
      </c>
      <c r="O1936" s="9"/>
      <c r="P1936" s="9"/>
      <c r="Q1936" s="59"/>
      <c r="R1936" s="59"/>
      <c r="S1936" s="59"/>
      <c r="T1936" s="59"/>
      <c r="U1936" s="59">
        <f t="shared" si="196"/>
        <v>18</v>
      </c>
      <c r="V1936" s="59">
        <f t="shared" si="196"/>
        <v>18</v>
      </c>
      <c r="W1936" s="59">
        <f t="shared" si="197"/>
        <v>18</v>
      </c>
      <c r="X1936" s="59">
        <f t="shared" si="197"/>
        <v>18</v>
      </c>
    </row>
    <row r="1937" spans="1:24" s="61" customFormat="1" ht="132" customHeight="1" x14ac:dyDescent="0.25">
      <c r="A1937" s="66" t="s">
        <v>1998</v>
      </c>
      <c r="B1937" s="67">
        <v>33600000</v>
      </c>
      <c r="C1937" s="66" t="s">
        <v>1779</v>
      </c>
      <c r="D1937" s="66" t="s">
        <v>1755</v>
      </c>
      <c r="E1937" s="68" t="s">
        <v>1781</v>
      </c>
      <c r="F1937" s="66" t="s">
        <v>1774</v>
      </c>
      <c r="G1937" s="69">
        <v>1200</v>
      </c>
      <c r="H1937" s="77" t="s">
        <v>1288</v>
      </c>
      <c r="I1937" s="9" t="s">
        <v>1674</v>
      </c>
      <c r="J1937" s="58" t="s">
        <v>1780</v>
      </c>
      <c r="K1937" s="59" t="s">
        <v>1724</v>
      </c>
      <c r="L1937" s="59">
        <v>1200</v>
      </c>
      <c r="M1937" s="59">
        <v>1200</v>
      </c>
      <c r="N1937" s="9" t="s">
        <v>1812</v>
      </c>
      <c r="O1937" s="9"/>
      <c r="P1937" s="9"/>
      <c r="Q1937" s="59"/>
      <c r="R1937" s="59"/>
      <c r="S1937" s="59"/>
      <c r="T1937" s="59"/>
      <c r="U1937" s="59">
        <f t="shared" si="196"/>
        <v>1200</v>
      </c>
      <c r="V1937" s="59">
        <f t="shared" si="196"/>
        <v>1200</v>
      </c>
      <c r="W1937" s="59">
        <f t="shared" si="197"/>
        <v>1200</v>
      </c>
      <c r="X1937" s="59">
        <f t="shared" si="197"/>
        <v>1200</v>
      </c>
    </row>
    <row r="1938" spans="1:24" s="61" customFormat="1" ht="132" customHeight="1" x14ac:dyDescent="0.25">
      <c r="A1938" s="66" t="s">
        <v>1998</v>
      </c>
      <c r="B1938" s="67">
        <v>71900000</v>
      </c>
      <c r="C1938" s="66" t="s">
        <v>827</v>
      </c>
      <c r="D1938" s="66" t="s">
        <v>1792</v>
      </c>
      <c r="E1938" s="68" t="s">
        <v>1778</v>
      </c>
      <c r="F1938" s="66" t="s">
        <v>1776</v>
      </c>
      <c r="G1938" s="69">
        <v>100</v>
      </c>
      <c r="H1938" s="77" t="s">
        <v>1777</v>
      </c>
      <c r="I1938" s="9" t="s">
        <v>1674</v>
      </c>
      <c r="J1938" s="58" t="s">
        <v>405</v>
      </c>
      <c r="K1938" s="59" t="s">
        <v>1766</v>
      </c>
      <c r="L1938" s="59">
        <v>100</v>
      </c>
      <c r="M1938" s="59">
        <v>100</v>
      </c>
      <c r="N1938" s="9" t="s">
        <v>1820</v>
      </c>
      <c r="O1938" s="9"/>
      <c r="P1938" s="9"/>
      <c r="Q1938" s="59"/>
      <c r="R1938" s="59"/>
      <c r="S1938" s="59"/>
      <c r="T1938" s="59"/>
      <c r="U1938" s="59">
        <f t="shared" si="196"/>
        <v>100</v>
      </c>
      <c r="V1938" s="59">
        <f t="shared" si="196"/>
        <v>100</v>
      </c>
      <c r="W1938" s="59">
        <f t="shared" si="197"/>
        <v>100</v>
      </c>
      <c r="X1938" s="59">
        <f t="shared" si="197"/>
        <v>100</v>
      </c>
    </row>
    <row r="1939" spans="1:24" s="61" customFormat="1" ht="132" customHeight="1" x14ac:dyDescent="0.25">
      <c r="A1939" s="66" t="s">
        <v>1998</v>
      </c>
      <c r="B1939" s="67">
        <v>33600000</v>
      </c>
      <c r="C1939" s="66" t="s">
        <v>344</v>
      </c>
      <c r="D1939" s="66" t="s">
        <v>1812</v>
      </c>
      <c r="E1939" s="68" t="s">
        <v>1815</v>
      </c>
      <c r="F1939" s="66" t="s">
        <v>1813</v>
      </c>
      <c r="G1939" s="69">
        <v>52</v>
      </c>
      <c r="H1939" s="77" t="s">
        <v>503</v>
      </c>
      <c r="I1939" s="9" t="s">
        <v>1674</v>
      </c>
      <c r="J1939" s="58" t="s">
        <v>1814</v>
      </c>
      <c r="K1939" s="59" t="s">
        <v>1792</v>
      </c>
      <c r="L1939" s="59">
        <v>52</v>
      </c>
      <c r="M1939" s="59">
        <v>52</v>
      </c>
      <c r="N1939" s="9" t="s">
        <v>1820</v>
      </c>
      <c r="O1939" s="9"/>
      <c r="P1939" s="9"/>
      <c r="Q1939" s="59"/>
      <c r="R1939" s="59"/>
      <c r="S1939" s="59"/>
      <c r="T1939" s="59"/>
      <c r="U1939" s="59">
        <f t="shared" si="196"/>
        <v>52</v>
      </c>
      <c r="V1939" s="59">
        <f t="shared" si="196"/>
        <v>52</v>
      </c>
      <c r="W1939" s="59">
        <f t="shared" si="197"/>
        <v>52</v>
      </c>
      <c r="X1939" s="59">
        <f t="shared" si="197"/>
        <v>52</v>
      </c>
    </row>
    <row r="1940" spans="1:24" s="61" customFormat="1" ht="132" customHeight="1" x14ac:dyDescent="0.25">
      <c r="A1940" s="66" t="s">
        <v>1998</v>
      </c>
      <c r="B1940" s="67">
        <v>33600000</v>
      </c>
      <c r="C1940" s="66" t="s">
        <v>344</v>
      </c>
      <c r="D1940" s="66" t="s">
        <v>1883</v>
      </c>
      <c r="E1940" s="68" t="s">
        <v>1869</v>
      </c>
      <c r="F1940" s="66" t="s">
        <v>1867</v>
      </c>
      <c r="G1940" s="69">
        <v>160</v>
      </c>
      <c r="H1940" s="77" t="s">
        <v>1868</v>
      </c>
      <c r="I1940" s="9" t="s">
        <v>398</v>
      </c>
      <c r="J1940" s="58" t="s">
        <v>1870</v>
      </c>
      <c r="K1940" s="59" t="s">
        <v>1821</v>
      </c>
      <c r="L1940" s="59">
        <v>160</v>
      </c>
      <c r="M1940" s="59">
        <v>160</v>
      </c>
      <c r="N1940" s="9" t="s">
        <v>1911</v>
      </c>
      <c r="O1940" s="9"/>
      <c r="P1940" s="9"/>
      <c r="Q1940" s="59"/>
      <c r="R1940" s="59"/>
      <c r="S1940" s="59"/>
      <c r="T1940" s="59"/>
      <c r="U1940" s="59">
        <f t="shared" si="196"/>
        <v>160</v>
      </c>
      <c r="V1940" s="59">
        <f t="shared" si="196"/>
        <v>160</v>
      </c>
      <c r="W1940" s="59">
        <f t="shared" si="197"/>
        <v>160</v>
      </c>
      <c r="X1940" s="59">
        <f t="shared" si="197"/>
        <v>160</v>
      </c>
    </row>
    <row r="1941" spans="1:24" s="61" customFormat="1" ht="132" customHeight="1" x14ac:dyDescent="0.25">
      <c r="A1941" s="66" t="s">
        <v>1998</v>
      </c>
      <c r="B1941" s="67">
        <v>33600000</v>
      </c>
      <c r="C1941" s="66" t="s">
        <v>355</v>
      </c>
      <c r="D1941" s="66" t="s">
        <v>1908</v>
      </c>
      <c r="E1941" s="68" t="s">
        <v>1928</v>
      </c>
      <c r="F1941" s="66" t="s">
        <v>1900</v>
      </c>
      <c r="G1941" s="69">
        <v>236.2</v>
      </c>
      <c r="H1941" s="77" t="s">
        <v>503</v>
      </c>
      <c r="I1941" s="9" t="s">
        <v>398</v>
      </c>
      <c r="J1941" s="58" t="s">
        <v>1901</v>
      </c>
      <c r="K1941" s="59" t="s">
        <v>1864</v>
      </c>
      <c r="L1941" s="59">
        <v>236.2</v>
      </c>
      <c r="M1941" s="59">
        <v>236.2</v>
      </c>
      <c r="N1941" s="9" t="s">
        <v>1925</v>
      </c>
      <c r="O1941" s="9"/>
      <c r="P1941" s="9"/>
      <c r="Q1941" s="59"/>
      <c r="R1941" s="59"/>
      <c r="S1941" s="59"/>
      <c r="T1941" s="59"/>
      <c r="U1941" s="59">
        <f t="shared" si="196"/>
        <v>236.2</v>
      </c>
      <c r="V1941" s="59">
        <f t="shared" si="196"/>
        <v>236.2</v>
      </c>
      <c r="W1941" s="59">
        <f>U1941</f>
        <v>236.2</v>
      </c>
      <c r="X1941" s="59">
        <f>V1941</f>
        <v>236.2</v>
      </c>
    </row>
    <row r="1942" spans="1:24" s="61" customFormat="1" ht="132" customHeight="1" x14ac:dyDescent="0.25">
      <c r="A1942" s="66" t="s">
        <v>1998</v>
      </c>
      <c r="B1942" s="67">
        <v>85100000</v>
      </c>
      <c r="C1942" s="66" t="s">
        <v>1903</v>
      </c>
      <c r="D1942" s="66" t="s">
        <v>43</v>
      </c>
      <c r="E1942" s="68" t="s">
        <v>1909</v>
      </c>
      <c r="F1942" s="66" t="s">
        <v>1902</v>
      </c>
      <c r="G1942" s="69">
        <v>500</v>
      </c>
      <c r="H1942" s="77" t="s">
        <v>1910</v>
      </c>
      <c r="I1942" s="9" t="s">
        <v>398</v>
      </c>
      <c r="J1942" s="58" t="s">
        <v>405</v>
      </c>
      <c r="K1942" s="59" t="s">
        <v>43</v>
      </c>
      <c r="L1942" s="59">
        <v>500</v>
      </c>
      <c r="M1942" s="59">
        <v>500</v>
      </c>
      <c r="N1942" s="9" t="s">
        <v>1934</v>
      </c>
      <c r="O1942" s="9"/>
      <c r="P1942" s="9"/>
      <c r="Q1942" s="59"/>
      <c r="R1942" s="59"/>
      <c r="S1942" s="59"/>
      <c r="T1942" s="59"/>
      <c r="U1942" s="59">
        <f t="shared" si="196"/>
        <v>500</v>
      </c>
      <c r="V1942" s="59">
        <f t="shared" si="196"/>
        <v>500</v>
      </c>
      <c r="W1942" s="59">
        <f>U1942</f>
        <v>500</v>
      </c>
      <c r="X1942" s="59">
        <f>V1942</f>
        <v>500</v>
      </c>
    </row>
    <row r="1943" spans="1:24" s="61" customFormat="1" ht="132" customHeight="1" x14ac:dyDescent="0.25">
      <c r="A1943" s="66" t="s">
        <v>1998</v>
      </c>
      <c r="B1943" s="67">
        <v>33600000</v>
      </c>
      <c r="C1943" s="66" t="s">
        <v>355</v>
      </c>
      <c r="D1943" s="66" t="s">
        <v>1911</v>
      </c>
      <c r="E1943" s="68" t="s">
        <v>1993</v>
      </c>
      <c r="F1943" s="66" t="s">
        <v>1904</v>
      </c>
      <c r="G1943" s="69">
        <v>1100</v>
      </c>
      <c r="H1943" s="77" t="s">
        <v>1905</v>
      </c>
      <c r="I1943" s="9" t="s">
        <v>398</v>
      </c>
      <c r="J1943" s="58" t="s">
        <v>1906</v>
      </c>
      <c r="K1943" s="59" t="s">
        <v>1907</v>
      </c>
      <c r="L1943" s="59">
        <v>1100</v>
      </c>
      <c r="M1943" s="59">
        <v>1100</v>
      </c>
      <c r="N1943" s="9" t="s">
        <v>1925</v>
      </c>
      <c r="O1943" s="9"/>
      <c r="P1943" s="9"/>
      <c r="Q1943" s="59"/>
      <c r="R1943" s="59"/>
      <c r="S1943" s="59"/>
      <c r="T1943" s="59"/>
      <c r="U1943" s="59"/>
      <c r="V1943" s="59">
        <v>1100</v>
      </c>
      <c r="W1943" s="59"/>
      <c r="X1943" s="59">
        <v>1100</v>
      </c>
    </row>
    <row r="1944" spans="1:24" s="61" customFormat="1" ht="132" customHeight="1" x14ac:dyDescent="0.25">
      <c r="A1944" s="66" t="s">
        <v>1998</v>
      </c>
      <c r="B1944" s="67">
        <v>79500000</v>
      </c>
      <c r="C1944" s="66" t="s">
        <v>1920</v>
      </c>
      <c r="D1944" s="66" t="s">
        <v>1911</v>
      </c>
      <c r="E1944" s="68" t="s">
        <v>1936</v>
      </c>
      <c r="F1944" s="66" t="s">
        <v>1918</v>
      </c>
      <c r="G1944" s="69">
        <v>30</v>
      </c>
      <c r="H1944" s="77" t="s">
        <v>1919</v>
      </c>
      <c r="I1944" s="9" t="s">
        <v>398</v>
      </c>
      <c r="J1944" s="58" t="s">
        <v>1935</v>
      </c>
      <c r="K1944" s="59" t="s">
        <v>1934</v>
      </c>
      <c r="L1944" s="59">
        <v>30</v>
      </c>
      <c r="M1944" s="59">
        <v>30</v>
      </c>
      <c r="N1944" s="9" t="s">
        <v>1934</v>
      </c>
      <c r="O1944" s="9"/>
      <c r="P1944" s="9"/>
      <c r="Q1944" s="59"/>
      <c r="R1944" s="59"/>
      <c r="S1944" s="59"/>
      <c r="T1944" s="59"/>
      <c r="U1944" s="59">
        <f>L1944</f>
        <v>30</v>
      </c>
      <c r="V1944" s="59">
        <f>M1944</f>
        <v>30</v>
      </c>
      <c r="W1944" s="59">
        <f>U1944</f>
        <v>30</v>
      </c>
      <c r="X1944" s="59">
        <f>V1944</f>
        <v>30</v>
      </c>
    </row>
    <row r="1945" spans="1:24" s="61" customFormat="1" ht="132" customHeight="1" x14ac:dyDescent="0.25">
      <c r="A1945" s="66" t="s">
        <v>1998</v>
      </c>
      <c r="B1945" s="67">
        <v>33600000</v>
      </c>
      <c r="C1945" s="66" t="s">
        <v>1916</v>
      </c>
      <c r="D1945" s="66" t="s">
        <v>1802</v>
      </c>
      <c r="E1945" s="68" t="s">
        <v>1994</v>
      </c>
      <c r="F1945" s="66" t="s">
        <v>1915</v>
      </c>
      <c r="G1945" s="69">
        <v>1000</v>
      </c>
      <c r="H1945" s="77" t="s">
        <v>1937</v>
      </c>
      <c r="I1945" s="9" t="s">
        <v>398</v>
      </c>
      <c r="J1945" s="58" t="s">
        <v>1917</v>
      </c>
      <c r="K1945" s="59" t="s">
        <v>1911</v>
      </c>
      <c r="L1945" s="59">
        <v>1000</v>
      </c>
      <c r="M1945" s="59">
        <v>1000</v>
      </c>
      <c r="N1945" s="9" t="s">
        <v>1934</v>
      </c>
      <c r="O1945" s="9"/>
      <c r="P1945" s="9"/>
      <c r="Q1945" s="59"/>
      <c r="R1945" s="59"/>
      <c r="S1945" s="59"/>
      <c r="T1945" s="59"/>
      <c r="U1945" s="59">
        <f>L1945</f>
        <v>1000</v>
      </c>
      <c r="V1945" s="59">
        <f>M1945</f>
        <v>1000</v>
      </c>
      <c r="W1945" s="59">
        <f>U1945</f>
        <v>1000</v>
      </c>
      <c r="X1945" s="59">
        <f>V1945</f>
        <v>1000</v>
      </c>
    </row>
    <row r="1946" spans="1:24" s="61" customFormat="1" ht="132" customHeight="1" x14ac:dyDescent="0.25">
      <c r="A1946" s="9" t="s">
        <v>1999</v>
      </c>
      <c r="B1946" s="57">
        <v>42100000</v>
      </c>
      <c r="C1946" s="9" t="s">
        <v>765</v>
      </c>
      <c r="D1946" s="9" t="s">
        <v>980</v>
      </c>
      <c r="E1946" s="10" t="s">
        <v>884</v>
      </c>
      <c r="F1946" s="66" t="s">
        <v>925</v>
      </c>
      <c r="G1946" s="59">
        <v>2500</v>
      </c>
      <c r="H1946" s="9" t="s">
        <v>885</v>
      </c>
      <c r="I1946" s="9" t="s">
        <v>10</v>
      </c>
      <c r="J1946" s="58">
        <v>458877498</v>
      </c>
      <c r="K1946" s="9" t="s">
        <v>967</v>
      </c>
      <c r="L1946" s="59">
        <v>2500</v>
      </c>
      <c r="M1946" s="59">
        <v>2500</v>
      </c>
      <c r="N1946" s="59" t="s">
        <v>967</v>
      </c>
      <c r="O1946" s="59">
        <v>0</v>
      </c>
      <c r="P1946" s="59">
        <v>0</v>
      </c>
      <c r="Q1946" s="59">
        <v>0</v>
      </c>
      <c r="R1946" s="59">
        <v>0</v>
      </c>
      <c r="S1946" s="59">
        <f>L1946</f>
        <v>2500</v>
      </c>
      <c r="T1946" s="59">
        <f>M1946</f>
        <v>2500</v>
      </c>
      <c r="U1946" s="59"/>
      <c r="V1946" s="59">
        <v>0</v>
      </c>
      <c r="W1946" s="59">
        <f>S1946</f>
        <v>2500</v>
      </c>
      <c r="X1946" s="59">
        <f>T1946</f>
        <v>2500</v>
      </c>
    </row>
    <row r="1947" spans="1:24" s="61" customFormat="1" x14ac:dyDescent="0.25">
      <c r="A1947" s="113" t="s">
        <v>1999</v>
      </c>
      <c r="B1947" s="158">
        <v>44500000</v>
      </c>
      <c r="C1947" s="113" t="s">
        <v>1518</v>
      </c>
      <c r="D1947" s="113" t="s">
        <v>162</v>
      </c>
      <c r="E1947" s="116" t="s">
        <v>1519</v>
      </c>
      <c r="F1947" s="127" t="s">
        <v>1520</v>
      </c>
      <c r="G1947" s="125">
        <v>27786</v>
      </c>
      <c r="H1947" s="113" t="s">
        <v>1521</v>
      </c>
      <c r="I1947" s="113" t="s">
        <v>398</v>
      </c>
      <c r="J1947" s="58" t="s">
        <v>1523</v>
      </c>
      <c r="K1947" s="9" t="s">
        <v>1522</v>
      </c>
      <c r="L1947" s="59">
        <v>885</v>
      </c>
      <c r="M1947" s="9">
        <v>885</v>
      </c>
      <c r="N1947" s="9" t="s">
        <v>1537</v>
      </c>
      <c r="O1947" s="78"/>
      <c r="P1947" s="78"/>
      <c r="Q1947" s="78"/>
      <c r="R1947" s="78"/>
      <c r="S1947" s="78"/>
      <c r="T1947" s="78"/>
      <c r="U1947" s="78">
        <f>L1947</f>
        <v>885</v>
      </c>
      <c r="V1947" s="90">
        <v>1055.5999999999999</v>
      </c>
      <c r="W1947" s="90">
        <f>U1947+U1948</f>
        <v>1055.5999999999999</v>
      </c>
      <c r="X1947" s="90">
        <f>V1947+V1948</f>
        <v>1055.5999999999999</v>
      </c>
    </row>
    <row r="1948" spans="1:24" s="61" customFormat="1" ht="57" customHeight="1" x14ac:dyDescent="0.25">
      <c r="A1948" s="115"/>
      <c r="B1948" s="166"/>
      <c r="C1948" s="115"/>
      <c r="D1948" s="114"/>
      <c r="E1948" s="118"/>
      <c r="F1948" s="128"/>
      <c r="G1948" s="126"/>
      <c r="H1948" s="115"/>
      <c r="I1948" s="115"/>
      <c r="J1948" s="58" t="s">
        <v>1524</v>
      </c>
      <c r="K1948" s="9" t="s">
        <v>1509</v>
      </c>
      <c r="L1948" s="59">
        <v>170.6</v>
      </c>
      <c r="M1948" s="9">
        <v>170.6</v>
      </c>
      <c r="N1948" s="9" t="s">
        <v>1537</v>
      </c>
      <c r="O1948" s="78"/>
      <c r="P1948" s="78"/>
      <c r="Q1948" s="78"/>
      <c r="R1948" s="78"/>
      <c r="S1948" s="78"/>
      <c r="T1948" s="78"/>
      <c r="U1948" s="78">
        <f>L1948</f>
        <v>170.6</v>
      </c>
      <c r="V1948" s="92"/>
      <c r="W1948" s="92"/>
      <c r="X1948" s="92"/>
    </row>
    <row r="1949" spans="1:24" s="60" customFormat="1" ht="132" customHeight="1" x14ac:dyDescent="0.25">
      <c r="A1949" s="9" t="s">
        <v>1999</v>
      </c>
      <c r="B1949" s="57">
        <v>44400000</v>
      </c>
      <c r="C1949" s="9" t="s">
        <v>1995</v>
      </c>
      <c r="D1949" s="60" t="s">
        <v>162</v>
      </c>
      <c r="E1949" s="9" t="s">
        <v>1430</v>
      </c>
      <c r="F1949" s="79" t="s">
        <v>1431</v>
      </c>
      <c r="G1949" s="63">
        <v>610</v>
      </c>
      <c r="H1949" s="9" t="s">
        <v>1432</v>
      </c>
      <c r="I1949" s="9" t="s">
        <v>398</v>
      </c>
      <c r="J1949" s="58" t="s">
        <v>405</v>
      </c>
      <c r="K1949" s="9" t="s">
        <v>975</v>
      </c>
      <c r="L1949" s="59">
        <v>610</v>
      </c>
      <c r="M1949" s="59">
        <v>610</v>
      </c>
      <c r="N1949" s="9" t="s">
        <v>1469</v>
      </c>
      <c r="O1949" s="9"/>
      <c r="P1949" s="9"/>
      <c r="Q1949" s="59"/>
      <c r="R1949" s="59"/>
      <c r="S1949" s="9"/>
      <c r="T1949" s="9"/>
      <c r="U1949" s="59">
        <f>L1949</f>
        <v>610</v>
      </c>
      <c r="V1949" s="59">
        <f>M1949</f>
        <v>610</v>
      </c>
      <c r="W1949" s="59">
        <f t="shared" ref="W1949:X1950" si="198">U1949</f>
        <v>610</v>
      </c>
      <c r="X1949" s="59">
        <f t="shared" si="198"/>
        <v>610</v>
      </c>
    </row>
    <row r="1950" spans="1:24" s="60" customFormat="1" ht="132" customHeight="1" x14ac:dyDescent="0.25">
      <c r="A1950" s="9" t="s">
        <v>1999</v>
      </c>
      <c r="B1950" s="57">
        <v>31300000</v>
      </c>
      <c r="C1950" s="9" t="s">
        <v>1644</v>
      </c>
      <c r="D1950" s="60" t="s">
        <v>162</v>
      </c>
      <c r="E1950" s="9" t="s">
        <v>1647</v>
      </c>
      <c r="F1950" s="79" t="s">
        <v>1645</v>
      </c>
      <c r="G1950" s="63">
        <v>126</v>
      </c>
      <c r="H1950" s="9" t="s">
        <v>1646</v>
      </c>
      <c r="I1950" s="9" t="s">
        <v>398</v>
      </c>
      <c r="J1950" s="58" t="s">
        <v>1698</v>
      </c>
      <c r="K1950" s="9" t="s">
        <v>1587</v>
      </c>
      <c r="L1950" s="59">
        <v>126</v>
      </c>
      <c r="M1950" s="59">
        <v>126</v>
      </c>
      <c r="N1950" s="9" t="s">
        <v>1655</v>
      </c>
      <c r="O1950" s="9"/>
      <c r="P1950" s="9"/>
      <c r="Q1950" s="59"/>
      <c r="R1950" s="59"/>
      <c r="S1950" s="9"/>
      <c r="T1950" s="9"/>
      <c r="U1950" s="59">
        <f>L1950</f>
        <v>126</v>
      </c>
      <c r="V1950" s="59">
        <f>M1950</f>
        <v>126</v>
      </c>
      <c r="W1950" s="59">
        <f t="shared" si="198"/>
        <v>126</v>
      </c>
      <c r="X1950" s="59">
        <f t="shared" si="198"/>
        <v>126</v>
      </c>
    </row>
    <row r="1951" spans="1:24" s="60" customFormat="1" ht="132" customHeight="1" x14ac:dyDescent="0.25">
      <c r="A1951" s="9" t="s">
        <v>1999</v>
      </c>
      <c r="B1951" s="57">
        <v>39100000</v>
      </c>
      <c r="C1951" s="9" t="s">
        <v>1938</v>
      </c>
      <c r="D1951" s="60" t="s">
        <v>1996</v>
      </c>
      <c r="E1951" s="9" t="s">
        <v>1939</v>
      </c>
      <c r="F1951" s="79" t="s">
        <v>1940</v>
      </c>
      <c r="G1951" s="63">
        <f>3280+600</f>
        <v>3880</v>
      </c>
      <c r="H1951" s="9" t="s">
        <v>1941</v>
      </c>
      <c r="I1951" s="9" t="s">
        <v>1942</v>
      </c>
      <c r="J1951" s="58" t="s">
        <v>1943</v>
      </c>
      <c r="K1951" s="9" t="s">
        <v>1907</v>
      </c>
      <c r="L1951" s="59">
        <v>3280</v>
      </c>
      <c r="M1951" s="59">
        <v>3280</v>
      </c>
      <c r="N1951" s="9" t="s">
        <v>1934</v>
      </c>
      <c r="O1951" s="9"/>
      <c r="P1951" s="9"/>
      <c r="Q1951" s="59">
        <f>L1951</f>
        <v>3280</v>
      </c>
      <c r="R1951" s="59">
        <f>M1951</f>
        <v>3280</v>
      </c>
      <c r="S1951" s="9"/>
      <c r="T1951" s="9"/>
      <c r="U1951" s="9"/>
      <c r="V1951" s="9"/>
      <c r="W1951" s="59">
        <f t="shared" ref="W1951" si="199">Q1951</f>
        <v>3280</v>
      </c>
      <c r="X1951" s="59">
        <f t="shared" ref="X1951" si="200">R1951</f>
        <v>3280</v>
      </c>
    </row>
    <row r="1952" spans="1:24" s="60" customFormat="1" ht="132" customHeight="1" x14ac:dyDescent="0.25">
      <c r="A1952" s="169" t="s">
        <v>1999</v>
      </c>
      <c r="B1952" s="158">
        <v>39200000</v>
      </c>
      <c r="C1952" s="114" t="s">
        <v>912</v>
      </c>
      <c r="D1952" s="114" t="s">
        <v>1427</v>
      </c>
      <c r="E1952" s="117" t="s">
        <v>1361</v>
      </c>
      <c r="F1952" s="113" t="s">
        <v>1358</v>
      </c>
      <c r="G1952" s="125">
        <v>936</v>
      </c>
      <c r="H1952" s="144" t="s">
        <v>1359</v>
      </c>
      <c r="I1952" s="103"/>
      <c r="J1952" s="58"/>
      <c r="K1952" s="9"/>
      <c r="L1952" s="9"/>
      <c r="M1952" s="9"/>
      <c r="N1952" s="9"/>
      <c r="O1952" s="90">
        <f>SUM(L1952:L1953)</f>
        <v>0</v>
      </c>
      <c r="P1952" s="90">
        <f>SUM(M1952:M1954)</f>
        <v>0</v>
      </c>
      <c r="Q1952" s="90">
        <f>SUM(L1954:L1955)</f>
        <v>0</v>
      </c>
      <c r="R1952" s="90">
        <f>SUM(M1954:M1955)</f>
        <v>0</v>
      </c>
      <c r="S1952" s="90">
        <f>SUM(L1956:L1957)</f>
        <v>284.7</v>
      </c>
      <c r="T1952" s="90">
        <f>SUM(M1956:M1957)</f>
        <v>284.7</v>
      </c>
      <c r="U1952" s="90">
        <f>SUM(L1958:L1958)</f>
        <v>0</v>
      </c>
      <c r="V1952" s="90">
        <f>SUM(M1958:M1958)</f>
        <v>0</v>
      </c>
      <c r="W1952" s="90">
        <f>O1952+Q1952+S1952+U1952</f>
        <v>284.7</v>
      </c>
      <c r="X1952" s="90">
        <f t="shared" ref="X1952" si="201">P1952+R1952+T1952+V1952</f>
        <v>284.7</v>
      </c>
    </row>
    <row r="1953" spans="1:49" ht="15.75" customHeight="1" x14ac:dyDescent="0.25">
      <c r="A1953" s="167"/>
      <c r="B1953" s="159"/>
      <c r="C1953" s="114"/>
      <c r="D1953" s="114"/>
      <c r="E1953" s="117"/>
      <c r="F1953" s="114"/>
      <c r="G1953" s="142"/>
      <c r="H1953" s="144"/>
      <c r="I1953" s="120"/>
      <c r="J1953" s="12"/>
      <c r="K1953" s="13"/>
      <c r="L1953" s="14"/>
      <c r="M1953" s="14"/>
      <c r="N1953" s="12"/>
      <c r="O1953" s="91"/>
      <c r="P1953" s="91"/>
      <c r="Q1953" s="91"/>
      <c r="R1953" s="91"/>
      <c r="S1953" s="91"/>
      <c r="T1953" s="91"/>
      <c r="U1953" s="91"/>
      <c r="V1953" s="91"/>
      <c r="W1953" s="91"/>
      <c r="X1953" s="91"/>
      <c r="AM1953" s="16"/>
      <c r="AN1953" s="16"/>
      <c r="AO1953" s="16"/>
      <c r="AP1953" s="16"/>
      <c r="AQ1953" s="16"/>
      <c r="AR1953" s="16"/>
      <c r="AS1953" s="16"/>
      <c r="AT1953" s="16"/>
      <c r="AU1953" s="16"/>
      <c r="AV1953" s="16"/>
      <c r="AW1953" s="16"/>
    </row>
    <row r="1954" spans="1:49" ht="15.75" customHeight="1" x14ac:dyDescent="0.25">
      <c r="A1954" s="167"/>
      <c r="B1954" s="159"/>
      <c r="C1954" s="114"/>
      <c r="D1954" s="114"/>
      <c r="E1954" s="117"/>
      <c r="F1954" s="114"/>
      <c r="G1954" s="142"/>
      <c r="H1954" s="144"/>
      <c r="I1954" s="99" t="s">
        <v>19</v>
      </c>
      <c r="J1954" s="12"/>
      <c r="K1954" s="13"/>
      <c r="L1954" s="14"/>
      <c r="M1954" s="14"/>
      <c r="N1954" s="12"/>
      <c r="O1954" s="91"/>
      <c r="P1954" s="91"/>
      <c r="Q1954" s="91"/>
      <c r="R1954" s="91"/>
      <c r="S1954" s="91"/>
      <c r="T1954" s="91"/>
      <c r="U1954" s="91"/>
      <c r="V1954" s="91"/>
      <c r="W1954" s="91"/>
      <c r="X1954" s="91"/>
      <c r="AM1954" s="16"/>
      <c r="AN1954" s="16"/>
      <c r="AO1954" s="16"/>
      <c r="AP1954" s="16"/>
      <c r="AQ1954" s="16"/>
      <c r="AR1954" s="16"/>
      <c r="AS1954" s="16"/>
      <c r="AT1954" s="16"/>
      <c r="AU1954" s="16"/>
      <c r="AV1954" s="16"/>
      <c r="AW1954" s="16"/>
    </row>
    <row r="1955" spans="1:49" ht="15.75" customHeight="1" x14ac:dyDescent="0.25">
      <c r="A1955" s="167"/>
      <c r="B1955" s="159"/>
      <c r="C1955" s="114"/>
      <c r="D1955" s="114"/>
      <c r="E1955" s="117"/>
      <c r="F1955" s="114"/>
      <c r="G1955" s="142"/>
      <c r="H1955" s="144"/>
      <c r="I1955" s="99"/>
      <c r="J1955" s="12"/>
      <c r="K1955" s="13"/>
      <c r="L1955" s="14"/>
      <c r="M1955" s="14"/>
      <c r="N1955" s="12"/>
      <c r="O1955" s="91"/>
      <c r="P1955" s="91"/>
      <c r="Q1955" s="91"/>
      <c r="R1955" s="91"/>
      <c r="S1955" s="91"/>
      <c r="T1955" s="91"/>
      <c r="U1955" s="91"/>
      <c r="V1955" s="91"/>
      <c r="W1955" s="91"/>
      <c r="X1955" s="91"/>
      <c r="AM1955" s="16"/>
      <c r="AN1955" s="16"/>
      <c r="AO1955" s="16"/>
      <c r="AP1955" s="16"/>
      <c r="AQ1955" s="16"/>
      <c r="AR1955" s="16"/>
      <c r="AS1955" s="16"/>
      <c r="AT1955" s="16"/>
      <c r="AU1955" s="16"/>
      <c r="AV1955" s="16"/>
      <c r="AW1955" s="16"/>
    </row>
    <row r="1956" spans="1:49" ht="15.75" customHeight="1" x14ac:dyDescent="0.25">
      <c r="A1956" s="167"/>
      <c r="B1956" s="159"/>
      <c r="C1956" s="114"/>
      <c r="D1956" s="114"/>
      <c r="E1956" s="117"/>
      <c r="F1956" s="114"/>
      <c r="G1956" s="142"/>
      <c r="H1956" s="144"/>
      <c r="I1956" s="99" t="s">
        <v>10</v>
      </c>
      <c r="J1956" s="12" t="s">
        <v>405</v>
      </c>
      <c r="K1956" s="13" t="s">
        <v>1360</v>
      </c>
      <c r="L1956" s="14">
        <v>284.7</v>
      </c>
      <c r="M1956" s="14">
        <v>284.7</v>
      </c>
      <c r="N1956" s="12" t="s">
        <v>1366</v>
      </c>
      <c r="O1956" s="91"/>
      <c r="P1956" s="91"/>
      <c r="Q1956" s="91"/>
      <c r="R1956" s="91"/>
      <c r="S1956" s="91"/>
      <c r="T1956" s="91"/>
      <c r="U1956" s="91"/>
      <c r="V1956" s="91"/>
      <c r="W1956" s="91"/>
      <c r="X1956" s="91"/>
      <c r="AM1956" s="16"/>
      <c r="AN1956" s="16"/>
      <c r="AO1956" s="16"/>
      <c r="AP1956" s="16"/>
      <c r="AQ1956" s="16"/>
      <c r="AR1956" s="16"/>
      <c r="AS1956" s="16"/>
      <c r="AT1956" s="16"/>
      <c r="AU1956" s="16"/>
      <c r="AV1956" s="16"/>
      <c r="AW1956" s="16"/>
    </row>
    <row r="1957" spans="1:49" ht="15.75" customHeight="1" x14ac:dyDescent="0.25">
      <c r="A1957" s="167"/>
      <c r="B1957" s="159"/>
      <c r="C1957" s="114"/>
      <c r="D1957" s="114"/>
      <c r="E1957" s="117"/>
      <c r="F1957" s="114"/>
      <c r="G1957" s="142"/>
      <c r="H1957" s="144"/>
      <c r="I1957" s="99"/>
      <c r="J1957" s="12"/>
      <c r="K1957" s="13"/>
      <c r="L1957" s="14"/>
      <c r="M1957" s="14"/>
      <c r="N1957" s="12"/>
      <c r="O1957" s="91"/>
      <c r="P1957" s="91"/>
      <c r="Q1957" s="91"/>
      <c r="R1957" s="91"/>
      <c r="S1957" s="91"/>
      <c r="T1957" s="91"/>
      <c r="U1957" s="91"/>
      <c r="V1957" s="91"/>
      <c r="W1957" s="91"/>
      <c r="X1957" s="91"/>
      <c r="AM1957" s="16"/>
      <c r="AN1957" s="16"/>
      <c r="AO1957" s="16"/>
      <c r="AP1957" s="16"/>
      <c r="AQ1957" s="16"/>
      <c r="AR1957" s="16"/>
      <c r="AS1957" s="16"/>
      <c r="AT1957" s="16"/>
      <c r="AU1957" s="16"/>
      <c r="AV1957" s="16"/>
      <c r="AW1957" s="16"/>
    </row>
    <row r="1958" spans="1:49" ht="15.75" customHeight="1" x14ac:dyDescent="0.25">
      <c r="A1958" s="167"/>
      <c r="B1958" s="159"/>
      <c r="C1958" s="115"/>
      <c r="D1958" s="114"/>
      <c r="E1958" s="118"/>
      <c r="F1958" s="115"/>
      <c r="G1958" s="126"/>
      <c r="H1958" s="144"/>
      <c r="I1958" s="49" t="s">
        <v>20</v>
      </c>
      <c r="J1958" s="12"/>
      <c r="K1958" s="13"/>
      <c r="L1958" s="14"/>
      <c r="M1958" s="15"/>
      <c r="N1958" s="12"/>
      <c r="O1958" s="91"/>
      <c r="P1958" s="91"/>
      <c r="Q1958" s="91"/>
      <c r="R1958" s="91"/>
      <c r="S1958" s="91"/>
      <c r="T1958" s="91"/>
      <c r="U1958" s="91"/>
      <c r="V1958" s="91"/>
      <c r="W1958" s="91"/>
      <c r="X1958" s="91"/>
      <c r="AM1958" s="16"/>
      <c r="AN1958" s="16"/>
      <c r="AO1958" s="16"/>
      <c r="AP1958" s="16"/>
      <c r="AQ1958" s="16"/>
      <c r="AR1958" s="16"/>
      <c r="AS1958" s="16"/>
      <c r="AT1958" s="16"/>
      <c r="AU1958" s="16"/>
      <c r="AV1958" s="16"/>
      <c r="AW1958" s="16"/>
    </row>
    <row r="1959" spans="1:49" s="60" customFormat="1" ht="132" customHeight="1" x14ac:dyDescent="0.25">
      <c r="A1959" s="167" t="s">
        <v>1999</v>
      </c>
      <c r="B1959" s="159">
        <v>31500000</v>
      </c>
      <c r="C1959" s="114" t="s">
        <v>1579</v>
      </c>
      <c r="D1959" s="114" t="s">
        <v>162</v>
      </c>
      <c r="E1959" s="116" t="s">
        <v>1584</v>
      </c>
      <c r="F1959" s="80" t="s">
        <v>1580</v>
      </c>
      <c r="G1959" s="80"/>
      <c r="H1959" s="80" t="s">
        <v>1581</v>
      </c>
      <c r="I1959" s="103"/>
      <c r="J1959" s="58"/>
      <c r="K1959" s="9"/>
      <c r="L1959" s="9"/>
      <c r="M1959" s="9"/>
      <c r="N1959" s="9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</row>
    <row r="1960" spans="1:49" ht="15.75" customHeight="1" x14ac:dyDescent="0.25">
      <c r="A1960" s="167"/>
      <c r="B1960" s="159"/>
      <c r="C1960" s="114"/>
      <c r="D1960" s="114"/>
      <c r="E1960" s="117"/>
      <c r="F1960" s="81"/>
      <c r="G1960" s="81"/>
      <c r="H1960" s="81"/>
      <c r="I1960" s="120"/>
      <c r="J1960" s="12"/>
      <c r="K1960" s="13"/>
      <c r="L1960" s="14"/>
      <c r="M1960" s="14"/>
      <c r="N1960" s="12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AM1960" s="16"/>
      <c r="AN1960" s="16"/>
      <c r="AO1960" s="16"/>
      <c r="AP1960" s="16"/>
      <c r="AQ1960" s="16"/>
      <c r="AR1960" s="16"/>
      <c r="AS1960" s="16"/>
      <c r="AT1960" s="16"/>
      <c r="AU1960" s="16"/>
      <c r="AV1960" s="16"/>
      <c r="AW1960" s="16"/>
    </row>
    <row r="1961" spans="1:49" ht="15.75" customHeight="1" x14ac:dyDescent="0.25">
      <c r="A1961" s="167"/>
      <c r="B1961" s="159"/>
      <c r="C1961" s="114"/>
      <c r="D1961" s="114"/>
      <c r="E1961" s="117"/>
      <c r="F1961" s="81"/>
      <c r="G1961" s="81"/>
      <c r="H1961" s="81"/>
      <c r="I1961" s="99" t="s">
        <v>19</v>
      </c>
      <c r="J1961" s="12"/>
      <c r="K1961" s="13"/>
      <c r="L1961" s="14"/>
      <c r="M1961" s="14"/>
      <c r="N1961" s="12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AM1961" s="16"/>
      <c r="AN1961" s="16"/>
      <c r="AO1961" s="16"/>
      <c r="AP1961" s="16"/>
      <c r="AQ1961" s="16"/>
      <c r="AR1961" s="16"/>
      <c r="AS1961" s="16"/>
      <c r="AT1961" s="16"/>
      <c r="AU1961" s="16"/>
      <c r="AV1961" s="16"/>
      <c r="AW1961" s="16"/>
    </row>
    <row r="1962" spans="1:49" ht="15.75" customHeight="1" x14ac:dyDescent="0.25">
      <c r="A1962" s="167"/>
      <c r="B1962" s="159"/>
      <c r="C1962" s="114"/>
      <c r="D1962" s="114"/>
      <c r="E1962" s="117"/>
      <c r="F1962" s="81"/>
      <c r="G1962" s="81"/>
      <c r="H1962" s="81"/>
      <c r="I1962" s="99"/>
      <c r="J1962" s="12"/>
      <c r="K1962" s="13"/>
      <c r="L1962" s="14"/>
      <c r="M1962" s="14"/>
      <c r="N1962" s="12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AM1962" s="16"/>
      <c r="AN1962" s="16"/>
      <c r="AO1962" s="16"/>
      <c r="AP1962" s="16"/>
      <c r="AQ1962" s="16"/>
      <c r="AR1962" s="16"/>
      <c r="AS1962" s="16"/>
      <c r="AT1962" s="16"/>
      <c r="AU1962" s="16"/>
      <c r="AV1962" s="16"/>
      <c r="AW1962" s="16"/>
    </row>
    <row r="1963" spans="1:49" ht="15.75" customHeight="1" x14ac:dyDescent="0.25">
      <c r="A1963" s="167"/>
      <c r="B1963" s="159"/>
      <c r="C1963" s="114"/>
      <c r="D1963" s="114"/>
      <c r="E1963" s="117"/>
      <c r="F1963" s="81"/>
      <c r="G1963" s="81"/>
      <c r="H1963" s="81"/>
      <c r="I1963" s="99" t="s">
        <v>10</v>
      </c>
      <c r="J1963" s="12"/>
      <c r="K1963" s="13"/>
      <c r="L1963" s="14"/>
      <c r="M1963" s="14"/>
      <c r="N1963" s="12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AM1963" s="16"/>
      <c r="AN1963" s="16"/>
      <c r="AO1963" s="16"/>
      <c r="AP1963" s="16"/>
      <c r="AQ1963" s="16"/>
      <c r="AR1963" s="16"/>
      <c r="AS1963" s="16"/>
      <c r="AT1963" s="16"/>
      <c r="AU1963" s="16"/>
      <c r="AV1963" s="16"/>
      <c r="AW1963" s="16"/>
    </row>
    <row r="1964" spans="1:49" ht="15.75" customHeight="1" x14ac:dyDescent="0.25">
      <c r="A1964" s="167"/>
      <c r="B1964" s="159"/>
      <c r="C1964" s="114"/>
      <c r="D1964" s="114"/>
      <c r="E1964" s="117"/>
      <c r="F1964" s="81"/>
      <c r="G1964" s="81"/>
      <c r="H1964" s="81"/>
      <c r="I1964" s="99"/>
      <c r="J1964" s="12"/>
      <c r="K1964" s="13"/>
      <c r="L1964" s="14"/>
      <c r="M1964" s="14"/>
      <c r="N1964" s="12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AM1964" s="16"/>
      <c r="AN1964" s="16"/>
      <c r="AO1964" s="16"/>
      <c r="AP1964" s="16"/>
      <c r="AQ1964" s="16"/>
      <c r="AR1964" s="16"/>
      <c r="AS1964" s="16"/>
      <c r="AT1964" s="16"/>
      <c r="AU1964" s="16"/>
      <c r="AV1964" s="16"/>
      <c r="AW1964" s="16"/>
    </row>
    <row r="1965" spans="1:49" ht="7.5" customHeight="1" x14ac:dyDescent="0.25">
      <c r="A1965" s="168"/>
      <c r="B1965" s="166"/>
      <c r="C1965" s="115"/>
      <c r="D1965" s="114"/>
      <c r="E1965" s="117"/>
      <c r="F1965" s="81"/>
      <c r="G1965" s="81"/>
      <c r="H1965" s="81"/>
      <c r="I1965" s="7" t="s">
        <v>2006</v>
      </c>
      <c r="J1965" s="12" t="s">
        <v>1582</v>
      </c>
      <c r="K1965" s="13" t="s">
        <v>1583</v>
      </c>
      <c r="L1965" s="14">
        <v>648</v>
      </c>
      <c r="M1965" s="15">
        <v>648</v>
      </c>
      <c r="N1965" s="12" t="s">
        <v>1593</v>
      </c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AM1965" s="16"/>
      <c r="AN1965" s="16"/>
      <c r="AO1965" s="16"/>
      <c r="AP1965" s="16"/>
      <c r="AQ1965" s="16"/>
      <c r="AR1965" s="16"/>
      <c r="AS1965" s="16"/>
      <c r="AT1965" s="16"/>
      <c r="AU1965" s="16"/>
      <c r="AV1965" s="16"/>
      <c r="AW1965" s="16"/>
    </row>
    <row r="1966" spans="1:49" s="60" customFormat="1" ht="132" customHeight="1" x14ac:dyDescent="0.25">
      <c r="A1966" s="169" t="s">
        <v>1998</v>
      </c>
      <c r="B1966" s="158">
        <v>50100000</v>
      </c>
      <c r="C1966" s="114" t="s">
        <v>599</v>
      </c>
      <c r="D1966" s="114" t="s">
        <v>162</v>
      </c>
      <c r="E1966" s="117" t="s">
        <v>605</v>
      </c>
      <c r="F1966" s="113" t="s">
        <v>601</v>
      </c>
      <c r="G1966" s="113">
        <v>6463</v>
      </c>
      <c r="H1966" s="144" t="s">
        <v>603</v>
      </c>
      <c r="I1966" s="103"/>
      <c r="J1966" s="58"/>
      <c r="K1966" s="9"/>
      <c r="L1966" s="9"/>
      <c r="M1966" s="9"/>
      <c r="N1966" s="9"/>
      <c r="O1966" s="90">
        <f>SUM(L1966:L1967)</f>
        <v>0</v>
      </c>
      <c r="P1966" s="90">
        <f>SUM(M1966:M1968)</f>
        <v>0</v>
      </c>
      <c r="Q1966" s="90">
        <f>SUM(L1968:L1969)</f>
        <v>133</v>
      </c>
      <c r="R1966" s="90">
        <f>SUM(M1968:M1969)</f>
        <v>133</v>
      </c>
      <c r="S1966" s="90">
        <f>SUM(L1970:L1971)</f>
        <v>218</v>
      </c>
      <c r="T1966" s="90">
        <f>SUM(M1970:M1971)</f>
        <v>218</v>
      </c>
      <c r="U1966" s="90">
        <f>SUM(L1972:L1972)</f>
        <v>0</v>
      </c>
      <c r="V1966" s="90">
        <f>SUM(M1972:M1972)</f>
        <v>0</v>
      </c>
      <c r="W1966" s="90">
        <f>O1966+Q1966+S1966+U1966</f>
        <v>351</v>
      </c>
      <c r="X1966" s="90">
        <f t="shared" ref="X1966" si="202">P1966+R1966+T1966+V1966</f>
        <v>351</v>
      </c>
    </row>
    <row r="1967" spans="1:49" ht="15.75" customHeight="1" x14ac:dyDescent="0.25">
      <c r="A1967" s="167"/>
      <c r="B1967" s="159"/>
      <c r="C1967" s="114"/>
      <c r="D1967" s="114"/>
      <c r="E1967" s="117"/>
      <c r="F1967" s="114"/>
      <c r="G1967" s="114"/>
      <c r="H1967" s="144"/>
      <c r="I1967" s="120"/>
      <c r="J1967" s="12"/>
      <c r="K1967" s="13"/>
      <c r="L1967" s="14"/>
      <c r="M1967" s="14"/>
      <c r="N1967" s="12"/>
      <c r="O1967" s="91"/>
      <c r="P1967" s="91"/>
      <c r="Q1967" s="91"/>
      <c r="R1967" s="91"/>
      <c r="S1967" s="91"/>
      <c r="T1967" s="91"/>
      <c r="U1967" s="91"/>
      <c r="V1967" s="91"/>
      <c r="W1967" s="91"/>
      <c r="X1967" s="91"/>
      <c r="AM1967" s="16"/>
      <c r="AN1967" s="16"/>
      <c r="AO1967" s="16"/>
      <c r="AP1967" s="16"/>
      <c r="AQ1967" s="16"/>
      <c r="AR1967" s="16"/>
      <c r="AS1967" s="16"/>
      <c r="AT1967" s="16"/>
      <c r="AU1967" s="16"/>
      <c r="AV1967" s="16"/>
      <c r="AW1967" s="16"/>
    </row>
    <row r="1968" spans="1:49" ht="15.75" customHeight="1" x14ac:dyDescent="0.25">
      <c r="A1968" s="167"/>
      <c r="B1968" s="159"/>
      <c r="C1968" s="114"/>
      <c r="D1968" s="114"/>
      <c r="E1968" s="117"/>
      <c r="F1968" s="114"/>
      <c r="G1968" s="114"/>
      <c r="H1968" s="144"/>
      <c r="I1968" s="99" t="s">
        <v>19</v>
      </c>
      <c r="J1968" s="12"/>
      <c r="K1968" s="13"/>
      <c r="L1968" s="14"/>
      <c r="M1968" s="14"/>
      <c r="N1968" s="12"/>
      <c r="O1968" s="91"/>
      <c r="P1968" s="91"/>
      <c r="Q1968" s="91"/>
      <c r="R1968" s="91"/>
      <c r="S1968" s="91"/>
      <c r="T1968" s="91"/>
      <c r="U1968" s="91"/>
      <c r="V1968" s="91"/>
      <c r="W1968" s="91"/>
      <c r="X1968" s="91"/>
      <c r="AM1968" s="16"/>
      <c r="AN1968" s="16"/>
      <c r="AO1968" s="16"/>
      <c r="AP1968" s="16"/>
      <c r="AQ1968" s="16"/>
      <c r="AR1968" s="16"/>
      <c r="AS1968" s="16"/>
      <c r="AT1968" s="16"/>
      <c r="AU1968" s="16"/>
      <c r="AV1968" s="16"/>
      <c r="AW1968" s="16"/>
    </row>
    <row r="1969" spans="1:49" ht="15.75" customHeight="1" x14ac:dyDescent="0.25">
      <c r="A1969" s="167"/>
      <c r="B1969" s="159"/>
      <c r="C1969" s="114"/>
      <c r="D1969" s="114"/>
      <c r="E1969" s="117"/>
      <c r="F1969" s="114"/>
      <c r="G1969" s="114"/>
      <c r="H1969" s="144"/>
      <c r="I1969" s="99"/>
      <c r="J1969" s="12" t="s">
        <v>604</v>
      </c>
      <c r="K1969" s="13" t="s">
        <v>515</v>
      </c>
      <c r="L1969" s="14">
        <v>133</v>
      </c>
      <c r="M1969" s="14">
        <v>133</v>
      </c>
      <c r="N1969" s="12" t="s">
        <v>526</v>
      </c>
      <c r="O1969" s="91"/>
      <c r="P1969" s="91"/>
      <c r="Q1969" s="91"/>
      <c r="R1969" s="91"/>
      <c r="S1969" s="91"/>
      <c r="T1969" s="91"/>
      <c r="U1969" s="91"/>
      <c r="V1969" s="91"/>
      <c r="W1969" s="91"/>
      <c r="X1969" s="91"/>
      <c r="AM1969" s="16"/>
      <c r="AN1969" s="16"/>
      <c r="AO1969" s="16"/>
      <c r="AP1969" s="16"/>
      <c r="AQ1969" s="16"/>
      <c r="AR1969" s="16"/>
      <c r="AS1969" s="16"/>
      <c r="AT1969" s="16"/>
      <c r="AU1969" s="16"/>
      <c r="AV1969" s="16"/>
      <c r="AW1969" s="16"/>
    </row>
    <row r="1970" spans="1:49" ht="15.75" customHeight="1" x14ac:dyDescent="0.25">
      <c r="A1970" s="167"/>
      <c r="B1970" s="159"/>
      <c r="C1970" s="114"/>
      <c r="D1970" s="114"/>
      <c r="E1970" s="117"/>
      <c r="F1970" s="114"/>
      <c r="G1970" s="114"/>
      <c r="H1970" s="144"/>
      <c r="I1970" s="99" t="s">
        <v>10</v>
      </c>
      <c r="J1970" s="12" t="s">
        <v>1285</v>
      </c>
      <c r="K1970" s="13" t="s">
        <v>1284</v>
      </c>
      <c r="L1970" s="14">
        <v>218</v>
      </c>
      <c r="M1970" s="14">
        <v>218</v>
      </c>
      <c r="N1970" s="12" t="s">
        <v>1297</v>
      </c>
      <c r="O1970" s="91"/>
      <c r="P1970" s="91"/>
      <c r="Q1970" s="91"/>
      <c r="R1970" s="91"/>
      <c r="S1970" s="91"/>
      <c r="T1970" s="91"/>
      <c r="U1970" s="91"/>
      <c r="V1970" s="91"/>
      <c r="W1970" s="91"/>
      <c r="X1970" s="91"/>
      <c r="AM1970" s="16"/>
      <c r="AN1970" s="16"/>
      <c r="AO1970" s="16"/>
      <c r="AP1970" s="16"/>
      <c r="AQ1970" s="16"/>
      <c r="AR1970" s="16"/>
      <c r="AS1970" s="16"/>
      <c r="AT1970" s="16"/>
      <c r="AU1970" s="16"/>
      <c r="AV1970" s="16"/>
      <c r="AW1970" s="16"/>
    </row>
    <row r="1971" spans="1:49" ht="15.75" customHeight="1" x14ac:dyDescent="0.25">
      <c r="A1971" s="167"/>
      <c r="B1971" s="159"/>
      <c r="C1971" s="114"/>
      <c r="D1971" s="114"/>
      <c r="E1971" s="117"/>
      <c r="F1971" s="114"/>
      <c r="G1971" s="114"/>
      <c r="H1971" s="144"/>
      <c r="I1971" s="99"/>
      <c r="J1971" s="12"/>
      <c r="K1971" s="13"/>
      <c r="L1971" s="14"/>
      <c r="M1971" s="14"/>
      <c r="N1971" s="12"/>
      <c r="O1971" s="91"/>
      <c r="P1971" s="91"/>
      <c r="Q1971" s="91"/>
      <c r="R1971" s="91"/>
      <c r="S1971" s="91"/>
      <c r="T1971" s="91"/>
      <c r="U1971" s="91"/>
      <c r="V1971" s="91"/>
      <c r="W1971" s="91"/>
      <c r="X1971" s="91"/>
      <c r="AM1971" s="16"/>
      <c r="AN1971" s="16"/>
      <c r="AO1971" s="16"/>
      <c r="AP1971" s="16"/>
      <c r="AQ1971" s="16"/>
      <c r="AR1971" s="16"/>
      <c r="AS1971" s="16"/>
      <c r="AT1971" s="16"/>
      <c r="AU1971" s="16"/>
      <c r="AV1971" s="16"/>
      <c r="AW1971" s="16"/>
    </row>
    <row r="1972" spans="1:49" ht="15.75" customHeight="1" x14ac:dyDescent="0.25">
      <c r="A1972" s="167"/>
      <c r="B1972" s="159"/>
      <c r="C1972" s="115"/>
      <c r="D1972" s="115"/>
      <c r="E1972" s="118"/>
      <c r="F1972" s="115"/>
      <c r="G1972" s="115"/>
      <c r="H1972" s="144"/>
      <c r="I1972" s="49" t="s">
        <v>20</v>
      </c>
      <c r="J1972" s="12"/>
      <c r="K1972" s="13"/>
      <c r="L1972" s="14"/>
      <c r="M1972" s="15"/>
      <c r="N1972" s="12"/>
      <c r="O1972" s="91"/>
      <c r="P1972" s="91"/>
      <c r="Q1972" s="91"/>
      <c r="R1972" s="91"/>
      <c r="S1972" s="91"/>
      <c r="T1972" s="91"/>
      <c r="U1972" s="91"/>
      <c r="V1972" s="91"/>
      <c r="W1972" s="91"/>
      <c r="X1972" s="91"/>
      <c r="AM1972" s="16"/>
      <c r="AN1972" s="16"/>
      <c r="AO1972" s="16"/>
      <c r="AP1972" s="16"/>
      <c r="AQ1972" s="16"/>
      <c r="AR1972" s="16"/>
      <c r="AS1972" s="16"/>
      <c r="AT1972" s="16"/>
      <c r="AU1972" s="16"/>
      <c r="AV1972" s="16"/>
      <c r="AW1972" s="16"/>
    </row>
    <row r="1973" spans="1:49" s="60" customFormat="1" ht="132" customHeight="1" x14ac:dyDescent="0.25">
      <c r="A1973" s="144" t="s">
        <v>1998</v>
      </c>
      <c r="B1973" s="145">
        <v>50100000</v>
      </c>
      <c r="C1973" s="144" t="s">
        <v>599</v>
      </c>
      <c r="D1973" s="144" t="s">
        <v>162</v>
      </c>
      <c r="E1973" s="143" t="s">
        <v>850</v>
      </c>
      <c r="F1973" s="144" t="s">
        <v>600</v>
      </c>
      <c r="G1973" s="144">
        <v>3290</v>
      </c>
      <c r="H1973" s="144" t="s">
        <v>603</v>
      </c>
      <c r="I1973" s="99" t="s">
        <v>8</v>
      </c>
      <c r="J1973" s="58"/>
      <c r="K1973" s="9"/>
      <c r="L1973" s="9"/>
      <c r="M1973" s="9"/>
      <c r="N1973" s="9"/>
      <c r="O1973" s="108">
        <f>SUM(L1973:L1974)</f>
        <v>0</v>
      </c>
      <c r="P1973" s="108">
        <f>SUM(M1973:M1974)</f>
        <v>0</v>
      </c>
      <c r="Q1973" s="108">
        <f>SUM(L1975:L1976)</f>
        <v>1165</v>
      </c>
      <c r="R1973" s="108">
        <f>SUM(M1975:M1976)</f>
        <v>1165</v>
      </c>
      <c r="S1973" s="108">
        <f>SUM(L1977:L1978)</f>
        <v>835</v>
      </c>
      <c r="T1973" s="108">
        <f>SUM(M1977:M1978)</f>
        <v>835</v>
      </c>
      <c r="U1973" s="108">
        <f>SUM(L1979:L1979)</f>
        <v>1290</v>
      </c>
      <c r="V1973" s="108">
        <f>SUM(M1979:M1979)</f>
        <v>1290</v>
      </c>
      <c r="W1973" s="108">
        <f>O1973+Q1973+S1973+U1973</f>
        <v>3290</v>
      </c>
      <c r="X1973" s="108">
        <f t="shared" ref="X1973" si="203">P1973+R1973+T1973+V1973</f>
        <v>3290</v>
      </c>
    </row>
    <row r="1974" spans="1:49" ht="15.75" customHeight="1" x14ac:dyDescent="0.25">
      <c r="A1974" s="144"/>
      <c r="B1974" s="145"/>
      <c r="C1974" s="144"/>
      <c r="D1974" s="144"/>
      <c r="E1974" s="143"/>
      <c r="F1974" s="144"/>
      <c r="G1974" s="144"/>
      <c r="H1974" s="144"/>
      <c r="I1974" s="99"/>
      <c r="J1974" s="12"/>
      <c r="K1974" s="13"/>
      <c r="L1974" s="14"/>
      <c r="M1974" s="14"/>
      <c r="N1974" s="12"/>
      <c r="O1974" s="108"/>
      <c r="P1974" s="108"/>
      <c r="Q1974" s="108"/>
      <c r="R1974" s="108"/>
      <c r="S1974" s="108"/>
      <c r="T1974" s="108"/>
      <c r="U1974" s="108"/>
      <c r="V1974" s="108"/>
      <c r="W1974" s="108"/>
      <c r="X1974" s="108"/>
      <c r="AM1974" s="16"/>
      <c r="AN1974" s="16"/>
      <c r="AO1974" s="16"/>
      <c r="AP1974" s="16"/>
      <c r="AQ1974" s="16"/>
      <c r="AR1974" s="16"/>
      <c r="AS1974" s="16"/>
      <c r="AT1974" s="16"/>
      <c r="AU1974" s="16"/>
      <c r="AV1974" s="16"/>
      <c r="AW1974" s="16"/>
    </row>
    <row r="1975" spans="1:49" ht="15.75" customHeight="1" x14ac:dyDescent="0.25">
      <c r="A1975" s="144"/>
      <c r="B1975" s="145"/>
      <c r="C1975" s="144"/>
      <c r="D1975" s="144"/>
      <c r="E1975" s="143"/>
      <c r="F1975" s="144"/>
      <c r="G1975" s="144"/>
      <c r="H1975" s="144"/>
      <c r="I1975" s="99" t="s">
        <v>19</v>
      </c>
      <c r="J1975" s="12" t="s">
        <v>602</v>
      </c>
      <c r="K1975" s="13" t="s">
        <v>515</v>
      </c>
      <c r="L1975" s="14">
        <v>105</v>
      </c>
      <c r="M1975" s="14">
        <v>105</v>
      </c>
      <c r="N1975" s="12" t="s">
        <v>526</v>
      </c>
      <c r="O1975" s="108"/>
      <c r="P1975" s="108"/>
      <c r="Q1975" s="108"/>
      <c r="R1975" s="108"/>
      <c r="S1975" s="108"/>
      <c r="T1975" s="108"/>
      <c r="U1975" s="108"/>
      <c r="V1975" s="108"/>
      <c r="W1975" s="108"/>
      <c r="X1975" s="108"/>
      <c r="AM1975" s="16"/>
      <c r="AN1975" s="16"/>
      <c r="AO1975" s="16"/>
      <c r="AP1975" s="16"/>
      <c r="AQ1975" s="16"/>
      <c r="AR1975" s="16"/>
      <c r="AS1975" s="16"/>
      <c r="AT1975" s="16"/>
      <c r="AU1975" s="16"/>
      <c r="AV1975" s="16"/>
      <c r="AW1975" s="16"/>
    </row>
    <row r="1976" spans="1:49" ht="15.75" customHeight="1" x14ac:dyDescent="0.25">
      <c r="A1976" s="144"/>
      <c r="B1976" s="145"/>
      <c r="C1976" s="144"/>
      <c r="D1976" s="144"/>
      <c r="E1976" s="143"/>
      <c r="F1976" s="144"/>
      <c r="G1976" s="144"/>
      <c r="H1976" s="144"/>
      <c r="I1976" s="99"/>
      <c r="J1976" s="12"/>
      <c r="K1976" s="13"/>
      <c r="L1976" s="14">
        <v>1060</v>
      </c>
      <c r="M1976" s="14">
        <v>1060</v>
      </c>
      <c r="N1976" s="12" t="s">
        <v>848</v>
      </c>
      <c r="O1976" s="108"/>
      <c r="P1976" s="108"/>
      <c r="Q1976" s="108"/>
      <c r="R1976" s="108"/>
      <c r="S1976" s="108"/>
      <c r="T1976" s="108"/>
      <c r="U1976" s="108"/>
      <c r="V1976" s="108"/>
      <c r="W1976" s="108"/>
      <c r="X1976" s="108"/>
      <c r="AM1976" s="16"/>
      <c r="AN1976" s="16"/>
      <c r="AO1976" s="16"/>
      <c r="AP1976" s="16"/>
      <c r="AQ1976" s="16"/>
      <c r="AR1976" s="16"/>
      <c r="AS1976" s="16"/>
      <c r="AT1976" s="16"/>
      <c r="AU1976" s="16"/>
      <c r="AV1976" s="16"/>
      <c r="AW1976" s="16"/>
    </row>
    <row r="1977" spans="1:49" ht="15.75" customHeight="1" x14ac:dyDescent="0.25">
      <c r="A1977" s="144"/>
      <c r="B1977" s="145"/>
      <c r="C1977" s="144"/>
      <c r="D1977" s="144"/>
      <c r="E1977" s="143"/>
      <c r="F1977" s="144"/>
      <c r="G1977" s="144"/>
      <c r="H1977" s="144"/>
      <c r="I1977" s="99" t="s">
        <v>10</v>
      </c>
      <c r="J1977" s="12" t="s">
        <v>1033</v>
      </c>
      <c r="K1977" s="13" t="s">
        <v>1000</v>
      </c>
      <c r="L1977" s="14">
        <v>325</v>
      </c>
      <c r="M1977" s="14">
        <v>325</v>
      </c>
      <c r="N1977" s="12" t="s">
        <v>1077</v>
      </c>
      <c r="O1977" s="108"/>
      <c r="P1977" s="108"/>
      <c r="Q1977" s="108"/>
      <c r="R1977" s="108"/>
      <c r="S1977" s="108"/>
      <c r="T1977" s="108"/>
      <c r="U1977" s="108"/>
      <c r="V1977" s="108"/>
      <c r="W1977" s="108"/>
      <c r="X1977" s="108"/>
      <c r="AM1977" s="16"/>
      <c r="AN1977" s="16"/>
      <c r="AO1977" s="16"/>
      <c r="AP1977" s="16"/>
      <c r="AQ1977" s="16"/>
      <c r="AR1977" s="16"/>
      <c r="AS1977" s="16"/>
      <c r="AT1977" s="16"/>
      <c r="AU1977" s="16"/>
      <c r="AV1977" s="16"/>
      <c r="AW1977" s="16"/>
    </row>
    <row r="1978" spans="1:49" ht="15.75" customHeight="1" x14ac:dyDescent="0.25">
      <c r="A1978" s="144"/>
      <c r="B1978" s="145"/>
      <c r="C1978" s="144"/>
      <c r="D1978" s="144"/>
      <c r="E1978" s="143"/>
      <c r="F1978" s="144"/>
      <c r="G1978" s="144"/>
      <c r="H1978" s="144"/>
      <c r="I1978" s="99"/>
      <c r="J1978" s="12" t="s">
        <v>1279</v>
      </c>
      <c r="K1978" s="13" t="s">
        <v>1277</v>
      </c>
      <c r="L1978" s="14">
        <v>510</v>
      </c>
      <c r="M1978" s="14">
        <v>510</v>
      </c>
      <c r="N1978" s="12" t="s">
        <v>1297</v>
      </c>
      <c r="O1978" s="108"/>
      <c r="P1978" s="108"/>
      <c r="Q1978" s="108"/>
      <c r="R1978" s="108"/>
      <c r="S1978" s="108"/>
      <c r="T1978" s="108"/>
      <c r="U1978" s="108"/>
      <c r="V1978" s="108"/>
      <c r="W1978" s="108"/>
      <c r="X1978" s="108"/>
      <c r="AM1978" s="16"/>
      <c r="AN1978" s="16"/>
      <c r="AO1978" s="16"/>
      <c r="AP1978" s="16"/>
      <c r="AQ1978" s="16"/>
      <c r="AR1978" s="16"/>
      <c r="AS1978" s="16"/>
      <c r="AT1978" s="16"/>
      <c r="AU1978" s="16"/>
      <c r="AV1978" s="16"/>
      <c r="AW1978" s="16"/>
    </row>
    <row r="1979" spans="1:49" ht="15.75" customHeight="1" x14ac:dyDescent="0.25">
      <c r="A1979" s="144"/>
      <c r="B1979" s="145"/>
      <c r="C1979" s="144"/>
      <c r="D1979" s="144"/>
      <c r="E1979" s="143"/>
      <c r="F1979" s="144"/>
      <c r="G1979" s="144"/>
      <c r="H1979" s="144"/>
      <c r="I1979" s="7" t="s">
        <v>20</v>
      </c>
      <c r="J1979" s="12" t="s">
        <v>1720</v>
      </c>
      <c r="K1979" s="13" t="s">
        <v>1693</v>
      </c>
      <c r="L1979" s="14">
        <v>1290</v>
      </c>
      <c r="M1979" s="15">
        <v>1290</v>
      </c>
      <c r="N1979" s="12" t="s">
        <v>1753</v>
      </c>
      <c r="O1979" s="108"/>
      <c r="P1979" s="108"/>
      <c r="Q1979" s="108"/>
      <c r="R1979" s="108"/>
      <c r="S1979" s="108"/>
      <c r="T1979" s="108"/>
      <c r="U1979" s="108"/>
      <c r="V1979" s="108"/>
      <c r="W1979" s="108"/>
      <c r="X1979" s="108"/>
      <c r="AM1979" s="16"/>
      <c r="AN1979" s="16"/>
      <c r="AO1979" s="16"/>
      <c r="AP1979" s="16"/>
      <c r="AQ1979" s="16"/>
      <c r="AR1979" s="16"/>
      <c r="AS1979" s="16"/>
      <c r="AT1979" s="16"/>
      <c r="AU1979" s="16"/>
      <c r="AV1979" s="16"/>
      <c r="AW1979" s="16"/>
    </row>
    <row r="1980" spans="1:49" x14ac:dyDescent="0.25">
      <c r="A1980" s="16"/>
      <c r="B1980" s="82"/>
      <c r="E1980" s="84"/>
      <c r="AM1980" s="16"/>
      <c r="AN1980" s="16"/>
      <c r="AO1980" s="16"/>
      <c r="AP1980" s="16"/>
      <c r="AQ1980" s="16"/>
      <c r="AR1980" s="16"/>
      <c r="AS1980" s="16"/>
      <c r="AT1980" s="16"/>
      <c r="AU1980" s="16"/>
      <c r="AV1980" s="16"/>
      <c r="AW1980" s="16"/>
    </row>
    <row r="1981" spans="1:49" x14ac:dyDescent="0.25">
      <c r="AM1981" s="16"/>
      <c r="AN1981" s="16"/>
      <c r="AO1981" s="16"/>
      <c r="AP1981" s="16"/>
      <c r="AQ1981" s="16"/>
      <c r="AR1981" s="16"/>
      <c r="AS1981" s="16"/>
      <c r="AT1981" s="16"/>
      <c r="AU1981" s="16"/>
      <c r="AV1981" s="16"/>
      <c r="AW1981" s="16"/>
    </row>
  </sheetData>
  <mergeCells count="4161">
    <mergeCell ref="A1:X1"/>
    <mergeCell ref="D1777:D1784"/>
    <mergeCell ref="D1785:D1792"/>
    <mergeCell ref="D1793:D1800"/>
    <mergeCell ref="D1801:D1809"/>
    <mergeCell ref="D1810:D1817"/>
    <mergeCell ref="D1834:D1841"/>
    <mergeCell ref="D1843:D1851"/>
    <mergeCell ref="D1867:D1875"/>
    <mergeCell ref="D1881:D1887"/>
    <mergeCell ref="D1947:D1948"/>
    <mergeCell ref="B1947:B1948"/>
    <mergeCell ref="A1947:A1948"/>
    <mergeCell ref="D1952:D1958"/>
    <mergeCell ref="D1959:D1965"/>
    <mergeCell ref="E1959:E1965"/>
    <mergeCell ref="D1973:D1979"/>
    <mergeCell ref="D1966:D1972"/>
    <mergeCell ref="B1959:B1965"/>
    <mergeCell ref="A1959:A1965"/>
    <mergeCell ref="A1973:A1979"/>
    <mergeCell ref="B1867:B1875"/>
    <mergeCell ref="A1952:A1958"/>
    <mergeCell ref="A1834:A1841"/>
    <mergeCell ref="B1973:B1979"/>
    <mergeCell ref="A1843:A1851"/>
    <mergeCell ref="A1966:A1972"/>
    <mergeCell ref="B1966:B1972"/>
    <mergeCell ref="B1826:B1833"/>
    <mergeCell ref="A1818:A1825"/>
    <mergeCell ref="B1818:B1825"/>
    <mergeCell ref="B1834:B1841"/>
    <mergeCell ref="A1867:A1875"/>
    <mergeCell ref="D1650:D1659"/>
    <mergeCell ref="D1660:D1668"/>
    <mergeCell ref="D1669:D1677"/>
    <mergeCell ref="D1678:D1685"/>
    <mergeCell ref="D1686:D1695"/>
    <mergeCell ref="D1696:D1719"/>
    <mergeCell ref="D1720:D1731"/>
    <mergeCell ref="D1732:D1739"/>
    <mergeCell ref="D1740:D1751"/>
    <mergeCell ref="D1752:D1759"/>
    <mergeCell ref="D1760:D1767"/>
    <mergeCell ref="D1768:D1776"/>
    <mergeCell ref="D1166:D1173"/>
    <mergeCell ref="D1174:D1182"/>
    <mergeCell ref="D1183:D1191"/>
    <mergeCell ref="D1192:D1201"/>
    <mergeCell ref="D1202:D1209"/>
    <mergeCell ref="D1210:D1218"/>
    <mergeCell ref="D1219:D1228"/>
    <mergeCell ref="D1229:D1236"/>
    <mergeCell ref="D1237:D1244"/>
    <mergeCell ref="D1245:D1252"/>
    <mergeCell ref="D1253:D1265"/>
    <mergeCell ref="D1266:D1273"/>
    <mergeCell ref="D1274:D1281"/>
    <mergeCell ref="D1282:D1289"/>
    <mergeCell ref="D1290:D1297"/>
    <mergeCell ref="D1298:D1306"/>
    <mergeCell ref="D1307:D1314"/>
    <mergeCell ref="D1041:D1048"/>
    <mergeCell ref="D1049:D1056"/>
    <mergeCell ref="E1057:E1064"/>
    <mergeCell ref="H1057:H1064"/>
    <mergeCell ref="D1057:D1064"/>
    <mergeCell ref="D1065:D1072"/>
    <mergeCell ref="D1073:D1080"/>
    <mergeCell ref="D1081:D1088"/>
    <mergeCell ref="D1089:D1096"/>
    <mergeCell ref="D1097:D1104"/>
    <mergeCell ref="D1105:D1112"/>
    <mergeCell ref="D1113:D1120"/>
    <mergeCell ref="D1121:D1131"/>
    <mergeCell ref="D1132:D1139"/>
    <mergeCell ref="D1140:D1148"/>
    <mergeCell ref="D1149:D1157"/>
    <mergeCell ref="D1158:D1165"/>
    <mergeCell ref="E1229:E1236"/>
    <mergeCell ref="E1290:E1297"/>
    <mergeCell ref="E1237:E1244"/>
    <mergeCell ref="E1253:E1265"/>
    <mergeCell ref="E1219:E1228"/>
    <mergeCell ref="E1245:E1252"/>
    <mergeCell ref="E1298:E1306"/>
    <mergeCell ref="E1210:E1218"/>
    <mergeCell ref="E1140:E1148"/>
    <mergeCell ref="H1097:H1104"/>
    <mergeCell ref="G1041:G1048"/>
    <mergeCell ref="H1245:H1252"/>
    <mergeCell ref="H1237:H1244"/>
    <mergeCell ref="H1229:H1236"/>
    <mergeCell ref="D900:D907"/>
    <mergeCell ref="D908:D916"/>
    <mergeCell ref="D917:D937"/>
    <mergeCell ref="D938:D945"/>
    <mergeCell ref="D946:D953"/>
    <mergeCell ref="D954:D961"/>
    <mergeCell ref="D976:D983"/>
    <mergeCell ref="D962:D975"/>
    <mergeCell ref="D984:D991"/>
    <mergeCell ref="D992:D1006"/>
    <mergeCell ref="D1007:D1017"/>
    <mergeCell ref="D1018:D1027"/>
    <mergeCell ref="D1028:D1040"/>
    <mergeCell ref="D581:D649"/>
    <mergeCell ref="D650:D666"/>
    <mergeCell ref="D667:D689"/>
    <mergeCell ref="D690:D697"/>
    <mergeCell ref="D698:D707"/>
    <mergeCell ref="D708:D721"/>
    <mergeCell ref="D722:D731"/>
    <mergeCell ref="D732:D739"/>
    <mergeCell ref="D740:D748"/>
    <mergeCell ref="D749:D756"/>
    <mergeCell ref="D757:D773"/>
    <mergeCell ref="D774:D781"/>
    <mergeCell ref="D782:D789"/>
    <mergeCell ref="D790:D798"/>
    <mergeCell ref="D799:D807"/>
    <mergeCell ref="D808:D815"/>
    <mergeCell ref="D350:D358"/>
    <mergeCell ref="D359:D368"/>
    <mergeCell ref="D369:D377"/>
    <mergeCell ref="D378:D385"/>
    <mergeCell ref="D386:D403"/>
    <mergeCell ref="D404:D412"/>
    <mergeCell ref="D413:D428"/>
    <mergeCell ref="D429:D436"/>
    <mergeCell ref="D437:D444"/>
    <mergeCell ref="D445:D452"/>
    <mergeCell ref="D18:D25"/>
    <mergeCell ref="D26:D46"/>
    <mergeCell ref="D47:D57"/>
    <mergeCell ref="D58:D65"/>
    <mergeCell ref="D66:D73"/>
    <mergeCell ref="D74:D81"/>
    <mergeCell ref="D82:D89"/>
    <mergeCell ref="D90:D97"/>
    <mergeCell ref="D98:D106"/>
    <mergeCell ref="D107:D117"/>
    <mergeCell ref="D118:D125"/>
    <mergeCell ref="D126:D133"/>
    <mergeCell ref="D134:D141"/>
    <mergeCell ref="D142:D149"/>
    <mergeCell ref="D150:D160"/>
    <mergeCell ref="D161:D168"/>
    <mergeCell ref="D169:D176"/>
    <mergeCell ref="D177:D184"/>
    <mergeCell ref="D260:D268"/>
    <mergeCell ref="D269:D277"/>
    <mergeCell ref="D278:D286"/>
    <mergeCell ref="D287:D295"/>
    <mergeCell ref="D296:D304"/>
    <mergeCell ref="D305:D313"/>
    <mergeCell ref="V2:V4"/>
    <mergeCell ref="X2:X4"/>
    <mergeCell ref="D6:D17"/>
    <mergeCell ref="I298:I299"/>
    <mergeCell ref="I300:I301"/>
    <mergeCell ref="I302:I304"/>
    <mergeCell ref="E296:E304"/>
    <mergeCell ref="F296:F304"/>
    <mergeCell ref="G296:G304"/>
    <mergeCell ref="H296:H304"/>
    <mergeCell ref="I296:I297"/>
    <mergeCell ref="O296:O304"/>
    <mergeCell ref="P296:P304"/>
    <mergeCell ref="Q296:Q304"/>
    <mergeCell ref="R296:R304"/>
    <mergeCell ref="V296:V304"/>
    <mergeCell ref="S296:S304"/>
    <mergeCell ref="T296:T304"/>
    <mergeCell ref="U445:U452"/>
    <mergeCell ref="T1282:T1289"/>
    <mergeCell ref="U1282:U1289"/>
    <mergeCell ref="V1282:V1289"/>
    <mergeCell ref="Q1113:Q1120"/>
    <mergeCell ref="I350:I351"/>
    <mergeCell ref="O350:O358"/>
    <mergeCell ref="P350:P358"/>
    <mergeCell ref="Q350:Q358"/>
    <mergeCell ref="R350:R358"/>
    <mergeCell ref="S350:S358"/>
    <mergeCell ref="T350:T358"/>
    <mergeCell ref="U350:U358"/>
    <mergeCell ref="V350:V358"/>
    <mergeCell ref="W350:W358"/>
    <mergeCell ref="X350:X358"/>
    <mergeCell ref="I352:I353"/>
    <mergeCell ref="I354:I355"/>
    <mergeCell ref="Q529:Q544"/>
    <mergeCell ref="P492:P509"/>
    <mergeCell ref="U484:U491"/>
    <mergeCell ref="P378:P385"/>
    <mergeCell ref="I367:I368"/>
    <mergeCell ref="I374:I375"/>
    <mergeCell ref="I455:I456"/>
    <mergeCell ref="I399:I403"/>
    <mergeCell ref="P667:P689"/>
    <mergeCell ref="I378:I379"/>
    <mergeCell ref="I386:I389"/>
    <mergeCell ref="I380:I381"/>
    <mergeCell ref="I390:I394"/>
    <mergeCell ref="I395:I398"/>
    <mergeCell ref="I318:I319"/>
    <mergeCell ref="I320:I322"/>
    <mergeCell ref="I341:I342"/>
    <mergeCell ref="O341:O349"/>
    <mergeCell ref="P341:P349"/>
    <mergeCell ref="Q341:Q349"/>
    <mergeCell ref="R341:R349"/>
    <mergeCell ref="S341:S349"/>
    <mergeCell ref="T341:T349"/>
    <mergeCell ref="U341:U349"/>
    <mergeCell ref="V341:V349"/>
    <mergeCell ref="W341:W349"/>
    <mergeCell ref="X341:X349"/>
    <mergeCell ref="I343:I344"/>
    <mergeCell ref="I345:I346"/>
    <mergeCell ref="I347:I349"/>
    <mergeCell ref="A332:A340"/>
    <mergeCell ref="B332:B340"/>
    <mergeCell ref="C332:C340"/>
    <mergeCell ref="E332:E340"/>
    <mergeCell ref="F332:F340"/>
    <mergeCell ref="X332:X340"/>
    <mergeCell ref="I334:I335"/>
    <mergeCell ref="I336:I337"/>
    <mergeCell ref="I338:I340"/>
    <mergeCell ref="V332:V340"/>
    <mergeCell ref="D314:D322"/>
    <mergeCell ref="D323:D331"/>
    <mergeCell ref="D332:D340"/>
    <mergeCell ref="D341:D349"/>
    <mergeCell ref="G278:G286"/>
    <mergeCell ref="H278:H286"/>
    <mergeCell ref="I278:I279"/>
    <mergeCell ref="O278:O286"/>
    <mergeCell ref="P278:P286"/>
    <mergeCell ref="R278:R286"/>
    <mergeCell ref="I289:I290"/>
    <mergeCell ref="I291:I292"/>
    <mergeCell ref="I293:I295"/>
    <mergeCell ref="S278:S286"/>
    <mergeCell ref="T278:T286"/>
    <mergeCell ref="U278:U286"/>
    <mergeCell ref="V278:V286"/>
    <mergeCell ref="W278:W286"/>
    <mergeCell ref="X278:X286"/>
    <mergeCell ref="I280:I281"/>
    <mergeCell ref="I282:I283"/>
    <mergeCell ref="I284:I286"/>
    <mergeCell ref="I287:I288"/>
    <mergeCell ref="O287:O295"/>
    <mergeCell ref="Q892:Q899"/>
    <mergeCell ref="Q841:Q848"/>
    <mergeCell ref="I1290:I1291"/>
    <mergeCell ref="A269:A277"/>
    <mergeCell ref="B269:B277"/>
    <mergeCell ref="C269:C277"/>
    <mergeCell ref="E269:E277"/>
    <mergeCell ref="F269:F277"/>
    <mergeCell ref="G269:G277"/>
    <mergeCell ref="H269:H277"/>
    <mergeCell ref="I269:I270"/>
    <mergeCell ref="O269:O277"/>
    <mergeCell ref="P269:P277"/>
    <mergeCell ref="V269:V277"/>
    <mergeCell ref="W269:W277"/>
    <mergeCell ref="X269:X277"/>
    <mergeCell ref="I271:I272"/>
    <mergeCell ref="I273:I274"/>
    <mergeCell ref="I275:I277"/>
    <mergeCell ref="A278:A286"/>
    <mergeCell ref="B278:B286"/>
    <mergeCell ref="C278:C286"/>
    <mergeCell ref="E278:E286"/>
    <mergeCell ref="S323:S331"/>
    <mergeCell ref="T323:T331"/>
    <mergeCell ref="U323:U331"/>
    <mergeCell ref="V323:V331"/>
    <mergeCell ref="W323:W331"/>
    <mergeCell ref="X323:X331"/>
    <mergeCell ref="I325:I326"/>
    <mergeCell ref="I327:I328"/>
    <mergeCell ref="I329:I331"/>
    <mergeCell ref="G260:G268"/>
    <mergeCell ref="H260:H268"/>
    <mergeCell ref="I260:I261"/>
    <mergeCell ref="O260:O268"/>
    <mergeCell ref="P260:P268"/>
    <mergeCell ref="V260:V268"/>
    <mergeCell ref="T260:T268"/>
    <mergeCell ref="U260:U268"/>
    <mergeCell ref="Q260:Q268"/>
    <mergeCell ref="R260:R268"/>
    <mergeCell ref="R323:R331"/>
    <mergeCell ref="T1290:T1297"/>
    <mergeCell ref="U1290:U1297"/>
    <mergeCell ref="V1290:V1297"/>
    <mergeCell ref="W1290:W1297"/>
    <mergeCell ref="X1290:X1297"/>
    <mergeCell ref="I307:I308"/>
    <mergeCell ref="I309:I310"/>
    <mergeCell ref="I311:I313"/>
    <mergeCell ref="I314:I315"/>
    <mergeCell ref="O314:O322"/>
    <mergeCell ref="P314:P322"/>
    <mergeCell ref="Q314:Q322"/>
    <mergeCell ref="R314:R322"/>
    <mergeCell ref="V314:V322"/>
    <mergeCell ref="W314:W322"/>
    <mergeCell ref="X314:X322"/>
    <mergeCell ref="I332:I333"/>
    <mergeCell ref="O332:O340"/>
    <mergeCell ref="P332:P340"/>
    <mergeCell ref="Q332:Q340"/>
    <mergeCell ref="R332:R340"/>
    <mergeCell ref="X260:X268"/>
    <mergeCell ref="W296:W304"/>
    <mergeCell ref="X296:X304"/>
    <mergeCell ref="S269:S277"/>
    <mergeCell ref="T269:T277"/>
    <mergeCell ref="V305:V313"/>
    <mergeCell ref="W305:W313"/>
    <mergeCell ref="X305:X313"/>
    <mergeCell ref="S287:S295"/>
    <mergeCell ref="T287:T295"/>
    <mergeCell ref="U287:U295"/>
    <mergeCell ref="V287:V295"/>
    <mergeCell ref="W287:W295"/>
    <mergeCell ref="X287:X295"/>
    <mergeCell ref="I356:I358"/>
    <mergeCell ref="C1959:C1965"/>
    <mergeCell ref="I1959:I1960"/>
    <mergeCell ref="I1961:I1962"/>
    <mergeCell ref="I1963:I1964"/>
    <mergeCell ref="G323:G331"/>
    <mergeCell ref="H323:H331"/>
    <mergeCell ref="I323:I324"/>
    <mergeCell ref="O323:O331"/>
    <mergeCell ref="G1290:G1297"/>
    <mergeCell ref="H1290:H1297"/>
    <mergeCell ref="I1292:I1293"/>
    <mergeCell ref="I1294:I1295"/>
    <mergeCell ref="I1296:I1297"/>
    <mergeCell ref="U296:U304"/>
    <mergeCell ref="I262:I263"/>
    <mergeCell ref="I264:I265"/>
    <mergeCell ref="I266:I268"/>
    <mergeCell ref="E1818:E1825"/>
    <mergeCell ref="B1952:B1958"/>
    <mergeCell ref="C1952:C1958"/>
    <mergeCell ref="E1952:E1958"/>
    <mergeCell ref="E1867:E1875"/>
    <mergeCell ref="F1952:F1958"/>
    <mergeCell ref="E1881:E1887"/>
    <mergeCell ref="F1881:F1887"/>
    <mergeCell ref="E1810:E1817"/>
    <mergeCell ref="H1952:H1958"/>
    <mergeCell ref="I1952:I1953"/>
    <mergeCell ref="P1810:P1817"/>
    <mergeCell ref="I1954:I1955"/>
    <mergeCell ref="R1952:R1958"/>
    <mergeCell ref="S1952:S1958"/>
    <mergeCell ref="T1952:T1958"/>
    <mergeCell ref="U1952:U1958"/>
    <mergeCell ref="I1956:I1957"/>
    <mergeCell ref="C1760:C1767"/>
    <mergeCell ref="F1818:F1825"/>
    <mergeCell ref="F1826:F1833"/>
    <mergeCell ref="E1826:E1833"/>
    <mergeCell ref="F1867:F1875"/>
    <mergeCell ref="F1810:F1817"/>
    <mergeCell ref="B1881:B1887"/>
    <mergeCell ref="A1826:A1833"/>
    <mergeCell ref="I1722:I1723"/>
    <mergeCell ref="V1732:V1739"/>
    <mergeCell ref="W1732:W1739"/>
    <mergeCell ref="X1732:X1739"/>
    <mergeCell ref="X1740:X1751"/>
    <mergeCell ref="S1826:S1833"/>
    <mergeCell ref="I1874:I1875"/>
    <mergeCell ref="H1826:H1833"/>
    <mergeCell ref="G1881:G1887"/>
    <mergeCell ref="H1834:H1841"/>
    <mergeCell ref="G1826:G1833"/>
    <mergeCell ref="H1867:H1875"/>
    <mergeCell ref="H1740:H1751"/>
    <mergeCell ref="F1801:F1809"/>
    <mergeCell ref="G1785:G1792"/>
    <mergeCell ref="H1818:H1825"/>
    <mergeCell ref="F1740:F1751"/>
    <mergeCell ref="I1736:I1737"/>
    <mergeCell ref="W1810:W1817"/>
    <mergeCell ref="R1768:R1776"/>
    <mergeCell ref="T1732:T1739"/>
    <mergeCell ref="U1732:U1739"/>
    <mergeCell ref="F1732:F1739"/>
    <mergeCell ref="I1732:I1733"/>
    <mergeCell ref="H1720:H1731"/>
    <mergeCell ref="X1952:X1958"/>
    <mergeCell ref="I1413:I1414"/>
    <mergeCell ref="Q1732:Q1739"/>
    <mergeCell ref="R1732:R1739"/>
    <mergeCell ref="S1732:S1739"/>
    <mergeCell ref="I1734:I1735"/>
    <mergeCell ref="Q1720:Q1730"/>
    <mergeCell ref="R1720:R1730"/>
    <mergeCell ref="S1720:S1730"/>
    <mergeCell ref="T1720:T1730"/>
    <mergeCell ref="P1752:P1759"/>
    <mergeCell ref="Q1752:Q1759"/>
    <mergeCell ref="I1692:I1695"/>
    <mergeCell ref="V1752:V1759"/>
    <mergeCell ref="W1752:W1759"/>
    <mergeCell ref="X1752:X1759"/>
    <mergeCell ref="I1754:I1755"/>
    <mergeCell ref="I1824:I1825"/>
    <mergeCell ref="Q1793:Q1800"/>
    <mergeCell ref="R1834:R1841"/>
    <mergeCell ref="I1869:I1871"/>
    <mergeCell ref="Q1826:Q1833"/>
    <mergeCell ref="R1826:R1833"/>
    <mergeCell ref="O1834:O1841"/>
    <mergeCell ref="P1834:P1841"/>
    <mergeCell ref="I1843:I1844"/>
    <mergeCell ref="I1850:I1851"/>
    <mergeCell ref="I1883:I1884"/>
    <mergeCell ref="I1885:I1886"/>
    <mergeCell ref="I1814:I1815"/>
    <mergeCell ref="H1732:H1739"/>
    <mergeCell ref="G1952:G1958"/>
    <mergeCell ref="I1820:I1821"/>
    <mergeCell ref="W1881:W1887"/>
    <mergeCell ref="X1801:X1809"/>
    <mergeCell ref="I1768:I1769"/>
    <mergeCell ref="V1810:V1817"/>
    <mergeCell ref="W1818:W1825"/>
    <mergeCell ref="S1834:S1841"/>
    <mergeCell ref="X1867:X1875"/>
    <mergeCell ref="W1834:W1841"/>
    <mergeCell ref="Q1881:Q1887"/>
    <mergeCell ref="P1768:P1776"/>
    <mergeCell ref="Q1768:Q1776"/>
    <mergeCell ref="I1740:I1741"/>
    <mergeCell ref="O1740:O1751"/>
    <mergeCell ref="T1810:T1817"/>
    <mergeCell ref="X1810:X1817"/>
    <mergeCell ref="T1801:T1809"/>
    <mergeCell ref="R1881:R1887"/>
    <mergeCell ref="T1881:T1887"/>
    <mergeCell ref="Q1818:Q1825"/>
    <mergeCell ref="R1818:R1825"/>
    <mergeCell ref="S1818:S1825"/>
    <mergeCell ref="S1768:S1776"/>
    <mergeCell ref="V1952:V1958"/>
    <mergeCell ref="W1952:W1958"/>
    <mergeCell ref="I1708:I1709"/>
    <mergeCell ref="G1740:G1751"/>
    <mergeCell ref="H1768:H1776"/>
    <mergeCell ref="V1740:V1751"/>
    <mergeCell ref="W1740:W1751"/>
    <mergeCell ref="O1810:O1817"/>
    <mergeCell ref="X1704:X1711"/>
    <mergeCell ref="R1752:R1759"/>
    <mergeCell ref="O1785:O1792"/>
    <mergeCell ref="P1785:P1792"/>
    <mergeCell ref="Q1785:Q1792"/>
    <mergeCell ref="T1740:T1751"/>
    <mergeCell ref="U1740:U1751"/>
    <mergeCell ref="O1617:O1624"/>
    <mergeCell ref="I1742:I1743"/>
    <mergeCell ref="I1744:I1745"/>
    <mergeCell ref="T1760:T1767"/>
    <mergeCell ref="U1760:U1767"/>
    <mergeCell ref="I1762:I1763"/>
    <mergeCell ref="I1764:I1765"/>
    <mergeCell ref="I1791:I1792"/>
    <mergeCell ref="R1785:R1792"/>
    <mergeCell ref="T1793:T1800"/>
    <mergeCell ref="R1704:R1711"/>
    <mergeCell ref="H1793:H1800"/>
    <mergeCell ref="G1768:G1776"/>
    <mergeCell ref="H1752:H1759"/>
    <mergeCell ref="I1720:I1721"/>
    <mergeCell ref="I1716:I1717"/>
    <mergeCell ref="P1704:P1711"/>
    <mergeCell ref="I1710:I1711"/>
    <mergeCell ref="Q1704:Q1711"/>
    <mergeCell ref="X1785:X1792"/>
    <mergeCell ref="P1740:P1751"/>
    <mergeCell ref="S1785:S1792"/>
    <mergeCell ref="U1810:U1817"/>
    <mergeCell ref="V1801:V1809"/>
    <mergeCell ref="W1801:W1809"/>
    <mergeCell ref="V1720:V1730"/>
    <mergeCell ref="U1785:U1792"/>
    <mergeCell ref="P1826:P1833"/>
    <mergeCell ref="O1801:O1809"/>
    <mergeCell ref="P1801:P1809"/>
    <mergeCell ref="Q1801:Q1809"/>
    <mergeCell ref="R1801:R1809"/>
    <mergeCell ref="S1801:S1809"/>
    <mergeCell ref="I1756:I1757"/>
    <mergeCell ref="O1818:O1825"/>
    <mergeCell ref="P1818:P1825"/>
    <mergeCell ref="S1793:S1800"/>
    <mergeCell ref="R1810:R1817"/>
    <mergeCell ref="Q1810:Q1817"/>
    <mergeCell ref="T1818:T1825"/>
    <mergeCell ref="U1818:U1825"/>
    <mergeCell ref="U1801:U1809"/>
    <mergeCell ref="O1793:O1800"/>
    <mergeCell ref="V1818:V1825"/>
    <mergeCell ref="U1720:U1730"/>
    <mergeCell ref="U1793:U1800"/>
    <mergeCell ref="T1752:T1759"/>
    <mergeCell ref="U1752:U1759"/>
    <mergeCell ref="Q1777:Q1784"/>
    <mergeCell ref="R1777:R1784"/>
    <mergeCell ref="O1732:O1739"/>
    <mergeCell ref="Q868:Q875"/>
    <mergeCell ref="R884:R891"/>
    <mergeCell ref="V900:V907"/>
    <mergeCell ref="U876:U883"/>
    <mergeCell ref="V917:V937"/>
    <mergeCell ref="P708:P721"/>
    <mergeCell ref="I1605:I1606"/>
    <mergeCell ref="P1599:P1607"/>
    <mergeCell ref="A510:A519"/>
    <mergeCell ref="A386:A403"/>
    <mergeCell ref="B378:B385"/>
    <mergeCell ref="C529:C544"/>
    <mergeCell ref="A722:A731"/>
    <mergeCell ref="E1413:E1421"/>
    <mergeCell ref="A378:A385"/>
    <mergeCell ref="B774:B781"/>
    <mergeCell ref="A757:A773"/>
    <mergeCell ref="B749:B756"/>
    <mergeCell ref="A404:A412"/>
    <mergeCell ref="A1290:A1297"/>
    <mergeCell ref="B1290:B1297"/>
    <mergeCell ref="I917:I918"/>
    <mergeCell ref="E1282:E1289"/>
    <mergeCell ref="I1284:I1285"/>
    <mergeCell ref="I1286:I1287"/>
    <mergeCell ref="I1288:I1289"/>
    <mergeCell ref="P1290:P1297"/>
    <mergeCell ref="Q1290:Q1297"/>
    <mergeCell ref="I1415:I1417"/>
    <mergeCell ref="I1418:I1419"/>
    <mergeCell ref="B1282:B1289"/>
    <mergeCell ref="C1282:C1289"/>
    <mergeCell ref="P323:P331"/>
    <mergeCell ref="Q323:Q331"/>
    <mergeCell ref="O732:O739"/>
    <mergeCell ref="R1617:R1624"/>
    <mergeCell ref="O1575:O1582"/>
    <mergeCell ref="P1575:P1582"/>
    <mergeCell ref="Q1575:Q1582"/>
    <mergeCell ref="P1584:P1591"/>
    <mergeCell ref="P1617:P1624"/>
    <mergeCell ref="R1686:R1695"/>
    <mergeCell ref="I1420:I1421"/>
    <mergeCell ref="X1065:X1072"/>
    <mergeCell ref="V1065:V1072"/>
    <mergeCell ref="V1073:V1080"/>
    <mergeCell ref="W1049:W1056"/>
    <mergeCell ref="I767:I773"/>
    <mergeCell ref="I778:I779"/>
    <mergeCell ref="I810:I811"/>
    <mergeCell ref="I812:I813"/>
    <mergeCell ref="T708:T721"/>
    <mergeCell ref="Q782:Q789"/>
    <mergeCell ref="I1671:I1672"/>
    <mergeCell ref="I1673:I1674"/>
    <mergeCell ref="I1675:I1677"/>
    <mergeCell ref="P1669:P1677"/>
    <mergeCell ref="R1678:R1685"/>
    <mergeCell ref="Q1678:Q1685"/>
    <mergeCell ref="O757:O773"/>
    <mergeCell ref="O799:O807"/>
    <mergeCell ref="P732:P739"/>
    <mergeCell ref="P833:P840"/>
    <mergeCell ref="O858:O867"/>
    <mergeCell ref="A1282:A1289"/>
    <mergeCell ref="D453:D461"/>
    <mergeCell ref="D462:D483"/>
    <mergeCell ref="D484:D491"/>
    <mergeCell ref="D492:D509"/>
    <mergeCell ref="D510:D519"/>
    <mergeCell ref="D520:D528"/>
    <mergeCell ref="D529:D544"/>
    <mergeCell ref="D545:D552"/>
    <mergeCell ref="D553:D560"/>
    <mergeCell ref="D562:D571"/>
    <mergeCell ref="D573:D580"/>
    <mergeCell ref="A529:A544"/>
    <mergeCell ref="B667:B689"/>
    <mergeCell ref="C698:C707"/>
    <mergeCell ref="C553:C560"/>
    <mergeCell ref="A825:A832"/>
    <mergeCell ref="A790:A798"/>
    <mergeCell ref="C808:C815"/>
    <mergeCell ref="C816:C824"/>
    <mergeCell ref="C825:C832"/>
    <mergeCell ref="C868:C875"/>
    <mergeCell ref="B858:B867"/>
    <mergeCell ref="C858:C867"/>
    <mergeCell ref="C799:C807"/>
    <mergeCell ref="C722:C731"/>
    <mergeCell ref="B782:B789"/>
    <mergeCell ref="B698:B707"/>
    <mergeCell ref="B708:B721"/>
    <mergeCell ref="C545:C552"/>
    <mergeCell ref="B808:B815"/>
    <mergeCell ref="D884:D891"/>
    <mergeCell ref="Q1966:Q1972"/>
    <mergeCell ref="G1650:G1659"/>
    <mergeCell ref="I1728:I1730"/>
    <mergeCell ref="I1760:I1761"/>
    <mergeCell ref="O1760:O1767"/>
    <mergeCell ref="P1760:P1767"/>
    <mergeCell ref="Q1760:Q1767"/>
    <mergeCell ref="R1760:R1767"/>
    <mergeCell ref="S1760:S1767"/>
    <mergeCell ref="H1843:H1851"/>
    <mergeCell ref="R1660:R1668"/>
    <mergeCell ref="I1830:I1831"/>
    <mergeCell ref="I1832:I1833"/>
    <mergeCell ref="I1836:I1837"/>
    <mergeCell ref="P1678:P1685"/>
    <mergeCell ref="I1772:I1773"/>
    <mergeCell ref="I1774:I1776"/>
    <mergeCell ref="I1779:I1780"/>
    <mergeCell ref="I1781:I1782"/>
    <mergeCell ref="I1783:I1784"/>
    <mergeCell ref="I1777:I1778"/>
    <mergeCell ref="O1777:O1784"/>
    <mergeCell ref="P1777:P1784"/>
    <mergeCell ref="G1669:G1677"/>
    <mergeCell ref="S1686:S1695"/>
    <mergeCell ref="Q1834:Q1841"/>
    <mergeCell ref="P1732:P1739"/>
    <mergeCell ref="G1818:G1825"/>
    <mergeCell ref="H1669:H1677"/>
    <mergeCell ref="I1654:I1656"/>
    <mergeCell ref="I1657:I1659"/>
    <mergeCell ref="H1760:H1767"/>
    <mergeCell ref="X1966:X1972"/>
    <mergeCell ref="X1834:X1841"/>
    <mergeCell ref="U1826:U1833"/>
    <mergeCell ref="X1818:X1825"/>
    <mergeCell ref="U1973:U1979"/>
    <mergeCell ref="U1867:U1875"/>
    <mergeCell ref="V1973:V1979"/>
    <mergeCell ref="W1973:W1979"/>
    <mergeCell ref="X1826:X1833"/>
    <mergeCell ref="X1973:X1979"/>
    <mergeCell ref="R1973:R1979"/>
    <mergeCell ref="S1973:S1979"/>
    <mergeCell ref="T1973:T1979"/>
    <mergeCell ref="I1975:I1976"/>
    <mergeCell ref="I1977:I1978"/>
    <mergeCell ref="I1810:I1811"/>
    <mergeCell ref="S1843:S1851"/>
    <mergeCell ref="S1810:S1817"/>
    <mergeCell ref="R1966:R1972"/>
    <mergeCell ref="S1966:S1972"/>
    <mergeCell ref="T1966:T1972"/>
    <mergeCell ref="U1966:U1972"/>
    <mergeCell ref="V1966:V1972"/>
    <mergeCell ref="W1966:W1972"/>
    <mergeCell ref="O1952:O1958"/>
    <mergeCell ref="P1952:P1958"/>
    <mergeCell ref="Q1973:Q1979"/>
    <mergeCell ref="Q1952:Q1958"/>
    <mergeCell ref="W1867:W1875"/>
    <mergeCell ref="V1826:V1833"/>
    <mergeCell ref="S1867:S1875"/>
    <mergeCell ref="I1828:I1829"/>
    <mergeCell ref="X445:X452"/>
    <mergeCell ref="T462:T483"/>
    <mergeCell ref="X369:X377"/>
    <mergeCell ref="V218:V225"/>
    <mergeCell ref="W218:W225"/>
    <mergeCell ref="X185:X194"/>
    <mergeCell ref="U437:U444"/>
    <mergeCell ref="V234:V241"/>
    <mergeCell ref="X404:X412"/>
    <mergeCell ref="X242:X249"/>
    <mergeCell ref="X386:X403"/>
    <mergeCell ref="W404:W412"/>
    <mergeCell ref="T332:T340"/>
    <mergeCell ref="U332:U340"/>
    <mergeCell ref="I197:I198"/>
    <mergeCell ref="I205:I206"/>
    <mergeCell ref="I207:I211"/>
    <mergeCell ref="I212:I217"/>
    <mergeCell ref="P226:P233"/>
    <mergeCell ref="Q195:Q202"/>
    <mergeCell ref="R195:R202"/>
    <mergeCell ref="I203:I204"/>
    <mergeCell ref="W234:W241"/>
    <mergeCell ref="I234:I235"/>
    <mergeCell ref="O234:O241"/>
    <mergeCell ref="U234:U241"/>
    <mergeCell ref="R369:R377"/>
    <mergeCell ref="Q305:Q313"/>
    <mergeCell ref="R305:R313"/>
    <mergeCell ref="S305:S313"/>
    <mergeCell ref="T305:T313"/>
    <mergeCell ref="U305:U313"/>
    <mergeCell ref="T1834:T1841"/>
    <mergeCell ref="U1834:U1841"/>
    <mergeCell ref="V1834:V1841"/>
    <mergeCell ref="T1826:T1833"/>
    <mergeCell ref="T226:T233"/>
    <mergeCell ref="Q445:Q452"/>
    <mergeCell ref="Q226:Q233"/>
    <mergeCell ref="R226:R233"/>
    <mergeCell ref="Q218:Q225"/>
    <mergeCell ref="T1608:T1615"/>
    <mergeCell ref="W445:W452"/>
    <mergeCell ref="T445:T452"/>
    <mergeCell ref="S492:S509"/>
    <mergeCell ref="R732:R739"/>
    <mergeCell ref="Q1018:Q1027"/>
    <mergeCell ref="V1793:V1800"/>
    <mergeCell ref="W332:W340"/>
    <mergeCell ref="R1793:R1800"/>
    <mergeCell ref="Q1617:Q1624"/>
    <mergeCell ref="Q369:Q377"/>
    <mergeCell ref="R462:R483"/>
    <mergeCell ref="S462:S483"/>
    <mergeCell ref="R1696:R1703"/>
    <mergeCell ref="Q1740:Q1751"/>
    <mergeCell ref="R1740:R1751"/>
    <mergeCell ref="S1740:S1751"/>
    <mergeCell ref="T1686:T1695"/>
    <mergeCell ref="S314:S322"/>
    <mergeCell ref="T314:T322"/>
    <mergeCell ref="U314:U322"/>
    <mergeCell ref="U269:U277"/>
    <mergeCell ref="Q278:Q286"/>
    <mergeCell ref="Q484:Q491"/>
    <mergeCell ref="I218:I219"/>
    <mergeCell ref="G185:G194"/>
    <mergeCell ref="G195:G202"/>
    <mergeCell ref="P185:P194"/>
    <mergeCell ref="U185:U194"/>
    <mergeCell ref="V185:V194"/>
    <mergeCell ref="W185:W194"/>
    <mergeCell ref="R242:R249"/>
    <mergeCell ref="S242:S249"/>
    <mergeCell ref="U218:U225"/>
    <mergeCell ref="S226:S233"/>
    <mergeCell ref="T234:T241"/>
    <mergeCell ref="U1617:U1624"/>
    <mergeCell ref="V1617:V1624"/>
    <mergeCell ref="R234:R241"/>
    <mergeCell ref="S234:S241"/>
    <mergeCell ref="U195:U202"/>
    <mergeCell ref="V195:V202"/>
    <mergeCell ref="W195:W202"/>
    <mergeCell ref="R203:R217"/>
    <mergeCell ref="S203:S217"/>
    <mergeCell ref="T203:T217"/>
    <mergeCell ref="U203:U217"/>
    <mergeCell ref="V203:V217"/>
    <mergeCell ref="W203:W217"/>
    <mergeCell ref="S195:S202"/>
    <mergeCell ref="R185:R194"/>
    <mergeCell ref="Q185:Q194"/>
    <mergeCell ref="S185:S194"/>
    <mergeCell ref="T185:T194"/>
    <mergeCell ref="G218:G225"/>
    <mergeCell ref="P177:P184"/>
    <mergeCell ref="I177:I178"/>
    <mergeCell ref="U169:U176"/>
    <mergeCell ref="V169:V176"/>
    <mergeCell ref="O177:O184"/>
    <mergeCell ref="R177:R184"/>
    <mergeCell ref="P169:P176"/>
    <mergeCell ref="Q169:Q176"/>
    <mergeCell ref="S169:S176"/>
    <mergeCell ref="W161:W168"/>
    <mergeCell ref="V150:V160"/>
    <mergeCell ref="W150:W160"/>
    <mergeCell ref="O150:O160"/>
    <mergeCell ref="P150:P160"/>
    <mergeCell ref="I1766:I1767"/>
    <mergeCell ref="T1867:T1875"/>
    <mergeCell ref="F203:F217"/>
    <mergeCell ref="G234:G241"/>
    <mergeCell ref="F218:F225"/>
    <mergeCell ref="H462:H483"/>
    <mergeCell ref="H732:H739"/>
    <mergeCell ref="I199:I200"/>
    <mergeCell ref="I201:I202"/>
    <mergeCell ref="I220:I221"/>
    <mergeCell ref="I222:I223"/>
    <mergeCell ref="I224:I225"/>
    <mergeCell ref="I240:I241"/>
    <mergeCell ref="I954:I955"/>
    <mergeCell ref="R218:R225"/>
    <mergeCell ref="S218:S225"/>
    <mergeCell ref="T218:T225"/>
    <mergeCell ref="T429:T436"/>
    <mergeCell ref="O47:O57"/>
    <mergeCell ref="P47:P57"/>
    <mergeCell ref="Q47:Q57"/>
    <mergeCell ref="R47:R57"/>
    <mergeCell ref="S47:S57"/>
    <mergeCell ref="I47:I49"/>
    <mergeCell ref="I120:I121"/>
    <mergeCell ref="R142:R149"/>
    <mergeCell ref="H169:H176"/>
    <mergeCell ref="F47:F57"/>
    <mergeCell ref="I107:I108"/>
    <mergeCell ref="H90:H97"/>
    <mergeCell ref="I98:I99"/>
    <mergeCell ref="Q66:Q73"/>
    <mergeCell ref="U161:U168"/>
    <mergeCell ref="T150:T160"/>
    <mergeCell ref="I152:I153"/>
    <mergeCell ref="I144:I145"/>
    <mergeCell ref="I126:I127"/>
    <mergeCell ref="Q107:Q117"/>
    <mergeCell ref="I156:I160"/>
    <mergeCell ref="I163:I164"/>
    <mergeCell ref="I165:I166"/>
    <mergeCell ref="I167:I168"/>
    <mergeCell ref="I146:I147"/>
    <mergeCell ref="I148:I149"/>
    <mergeCell ref="P161:P168"/>
    <mergeCell ref="Q161:Q168"/>
    <mergeCell ref="I150:I151"/>
    <mergeCell ref="F126:F133"/>
    <mergeCell ref="I128:I129"/>
    <mergeCell ref="I130:I131"/>
    <mergeCell ref="R429:R436"/>
    <mergeCell ref="O429:O436"/>
    <mergeCell ref="P429:P436"/>
    <mergeCell ref="O226:O233"/>
    <mergeCell ref="W437:W444"/>
    <mergeCell ref="S429:S436"/>
    <mergeCell ref="S260:S268"/>
    <mergeCell ref="I185:I186"/>
    <mergeCell ref="P484:P491"/>
    <mergeCell ref="I244:I245"/>
    <mergeCell ref="I246:I247"/>
    <mergeCell ref="I248:I249"/>
    <mergeCell ref="V404:V412"/>
    <mergeCell ref="R269:R277"/>
    <mergeCell ref="T378:T385"/>
    <mergeCell ref="W118:W125"/>
    <mergeCell ref="X118:X125"/>
    <mergeCell ref="W169:W176"/>
    <mergeCell ref="W126:W133"/>
    <mergeCell ref="Q118:Q125"/>
    <mergeCell ref="O118:O125"/>
    <mergeCell ref="X150:X160"/>
    <mergeCell ref="X169:X176"/>
    <mergeCell ref="S142:S149"/>
    <mergeCell ref="T142:T149"/>
    <mergeCell ref="S161:S168"/>
    <mergeCell ref="U142:U149"/>
    <mergeCell ref="V134:V141"/>
    <mergeCell ref="V177:V184"/>
    <mergeCell ref="I169:I170"/>
    <mergeCell ref="X142:X149"/>
    <mergeCell ref="U150:U160"/>
    <mergeCell ref="S484:S491"/>
    <mergeCell ref="T484:T491"/>
    <mergeCell ref="I413:I416"/>
    <mergeCell ref="I573:I574"/>
    <mergeCell ref="S177:S184"/>
    <mergeCell ref="Q429:Q436"/>
    <mergeCell ref="U378:U385"/>
    <mergeCell ref="V378:V385"/>
    <mergeCell ref="Q404:Q412"/>
    <mergeCell ref="Q386:Q403"/>
    <mergeCell ref="Q234:Q241"/>
    <mergeCell ref="T242:T249"/>
    <mergeCell ref="R413:R428"/>
    <mergeCell ref="S413:S428"/>
    <mergeCell ref="T413:T428"/>
    <mergeCell ref="T404:T412"/>
    <mergeCell ref="V413:V428"/>
    <mergeCell ref="U429:U436"/>
    <mergeCell ref="Q269:Q277"/>
    <mergeCell ref="V429:V436"/>
    <mergeCell ref="S250:S259"/>
    <mergeCell ref="T250:T259"/>
    <mergeCell ref="U250:U259"/>
    <mergeCell ref="Q287:Q295"/>
    <mergeCell ref="R287:R295"/>
    <mergeCell ref="S332:S340"/>
    <mergeCell ref="O562:O571"/>
    <mergeCell ref="O185:O194"/>
    <mergeCell ref="I195:I196"/>
    <mergeCell ref="O195:O202"/>
    <mergeCell ref="P195:P202"/>
    <mergeCell ref="P234:P241"/>
    <mergeCell ref="Q849:Q857"/>
    <mergeCell ref="S876:S883"/>
    <mergeCell ref="S884:S891"/>
    <mergeCell ref="X484:X491"/>
    <mergeCell ref="V484:V491"/>
    <mergeCell ref="W484:W491"/>
    <mergeCell ref="G142:G149"/>
    <mergeCell ref="P1881:P1887"/>
    <mergeCell ref="U1881:U1887"/>
    <mergeCell ref="P1696:P1703"/>
    <mergeCell ref="P825:P832"/>
    <mergeCell ref="I242:I243"/>
    <mergeCell ref="O242:O249"/>
    <mergeCell ref="P404:P412"/>
    <mergeCell ref="P386:P403"/>
    <mergeCell ref="I868:I869"/>
    <mergeCell ref="O218:O225"/>
    <mergeCell ref="P218:P225"/>
    <mergeCell ref="X1881:X1887"/>
    <mergeCell ref="U1768:U1776"/>
    <mergeCell ref="V1768:V1776"/>
    <mergeCell ref="W1768:W1776"/>
    <mergeCell ref="I1712:I1713"/>
    <mergeCell ref="I226:I227"/>
    <mergeCell ref="Q1696:Q1703"/>
    <mergeCell ref="R510:R519"/>
    <mergeCell ref="S510:S519"/>
    <mergeCell ref="R545:R552"/>
    <mergeCell ref="W177:W184"/>
    <mergeCell ref="T195:T202"/>
    <mergeCell ref="U177:U184"/>
    <mergeCell ref="S369:S377"/>
    <mergeCell ref="O305:O313"/>
    <mergeCell ref="Q573:Q580"/>
    <mergeCell ref="W581:W649"/>
    <mergeCell ref="P562:P571"/>
    <mergeCell ref="I650:I651"/>
    <mergeCell ref="O437:O444"/>
    <mergeCell ref="Q462:Q483"/>
    <mergeCell ref="T520:T528"/>
    <mergeCell ref="V161:V168"/>
    <mergeCell ref="R169:R176"/>
    <mergeCell ref="I437:I438"/>
    <mergeCell ref="G169:G176"/>
    <mergeCell ref="I179:I180"/>
    <mergeCell ref="P242:P249"/>
    <mergeCell ref="I252:I253"/>
    <mergeCell ref="I254:I255"/>
    <mergeCell ref="I256:I259"/>
    <mergeCell ref="I369:I370"/>
    <mergeCell ref="I515:I517"/>
    <mergeCell ref="G378:G385"/>
    <mergeCell ref="H378:H385"/>
    <mergeCell ref="R161:R168"/>
    <mergeCell ref="I161:I162"/>
    <mergeCell ref="O161:O168"/>
    <mergeCell ref="G203:G217"/>
    <mergeCell ref="I187:I188"/>
    <mergeCell ref="I189:I190"/>
    <mergeCell ref="I191:I194"/>
    <mergeCell ref="O203:O217"/>
    <mergeCell ref="P203:P217"/>
    <mergeCell ref="I423:I425"/>
    <mergeCell ref="R484:R491"/>
    <mergeCell ref="P437:P444"/>
    <mergeCell ref="G287:G295"/>
    <mergeCell ref="R378:R385"/>
    <mergeCell ref="I404:I405"/>
    <mergeCell ref="O404:O412"/>
    <mergeCell ref="I406:I408"/>
    <mergeCell ref="O378:O385"/>
    <mergeCell ref="G369:G377"/>
    <mergeCell ref="I384:I385"/>
    <mergeCell ref="P359:P368"/>
    <mergeCell ref="X529:X544"/>
    <mergeCell ref="P462:P483"/>
    <mergeCell ref="W369:W377"/>
    <mergeCell ref="I371:I373"/>
    <mergeCell ref="O413:O428"/>
    <mergeCell ref="I409:I410"/>
    <mergeCell ref="P413:P428"/>
    <mergeCell ref="I417:I422"/>
    <mergeCell ref="W529:W544"/>
    <mergeCell ref="U492:U509"/>
    <mergeCell ref="V492:V509"/>
    <mergeCell ref="V510:V519"/>
    <mergeCell ref="U369:U377"/>
    <mergeCell ref="V369:V377"/>
    <mergeCell ref="X378:X385"/>
    <mergeCell ref="R445:R452"/>
    <mergeCell ref="P510:P519"/>
    <mergeCell ref="Q510:Q519"/>
    <mergeCell ref="O510:O519"/>
    <mergeCell ref="P529:P544"/>
    <mergeCell ref="O492:O509"/>
    <mergeCell ref="O484:O491"/>
    <mergeCell ref="R134:R141"/>
    <mergeCell ref="F195:F202"/>
    <mergeCell ref="F185:F194"/>
    <mergeCell ref="T177:T184"/>
    <mergeCell ref="T169:T176"/>
    <mergeCell ref="Q150:Q160"/>
    <mergeCell ref="R150:R160"/>
    <mergeCell ref="T161:T168"/>
    <mergeCell ref="P134:P141"/>
    <mergeCell ref="Q134:Q141"/>
    <mergeCell ref="P142:P149"/>
    <mergeCell ref="Q142:Q149"/>
    <mergeCell ref="S150:S160"/>
    <mergeCell ref="G161:G168"/>
    <mergeCell ref="H161:H168"/>
    <mergeCell ref="F169:F176"/>
    <mergeCell ref="H118:H125"/>
    <mergeCell ref="G118:G125"/>
    <mergeCell ref="R126:R133"/>
    <mergeCell ref="H195:H202"/>
    <mergeCell ref="G150:G160"/>
    <mergeCell ref="H150:H160"/>
    <mergeCell ref="O126:O133"/>
    <mergeCell ref="I183:I184"/>
    <mergeCell ref="H177:H184"/>
    <mergeCell ref="Q177:Q184"/>
    <mergeCell ref="I175:I176"/>
    <mergeCell ref="G177:G184"/>
    <mergeCell ref="I171:I172"/>
    <mergeCell ref="I173:I174"/>
    <mergeCell ref="I181:I182"/>
    <mergeCell ref="O169:O176"/>
    <mergeCell ref="G74:G81"/>
    <mergeCell ref="I132:I133"/>
    <mergeCell ref="G126:G133"/>
    <mergeCell ref="H126:H133"/>
    <mergeCell ref="P126:P133"/>
    <mergeCell ref="Q126:Q133"/>
    <mergeCell ref="T98:T106"/>
    <mergeCell ref="U98:U106"/>
    <mergeCell ref="I104:I106"/>
    <mergeCell ref="S118:S125"/>
    <mergeCell ref="T118:T125"/>
    <mergeCell ref="U118:U125"/>
    <mergeCell ref="V118:V125"/>
    <mergeCell ref="R107:R117"/>
    <mergeCell ref="S107:S117"/>
    <mergeCell ref="T107:T117"/>
    <mergeCell ref="U107:U117"/>
    <mergeCell ref="G98:G106"/>
    <mergeCell ref="H98:H106"/>
    <mergeCell ref="I114:I117"/>
    <mergeCell ref="O107:O117"/>
    <mergeCell ref="P107:P117"/>
    <mergeCell ref="G107:G117"/>
    <mergeCell ref="I90:I91"/>
    <mergeCell ref="H107:H117"/>
    <mergeCell ref="V107:V117"/>
    <mergeCell ref="R118:R125"/>
    <mergeCell ref="P118:P125"/>
    <mergeCell ref="I111:I113"/>
    <mergeCell ref="I124:I125"/>
    <mergeCell ref="I122:I123"/>
    <mergeCell ref="W74:W81"/>
    <mergeCell ref="X74:X81"/>
    <mergeCell ref="I88:I89"/>
    <mergeCell ref="I82:I83"/>
    <mergeCell ref="O82:O89"/>
    <mergeCell ref="P82:P89"/>
    <mergeCell ref="Q82:Q89"/>
    <mergeCell ref="R82:R89"/>
    <mergeCell ref="S82:S89"/>
    <mergeCell ref="T82:T89"/>
    <mergeCell ref="U74:U81"/>
    <mergeCell ref="V74:V81"/>
    <mergeCell ref="I86:I87"/>
    <mergeCell ref="P74:P81"/>
    <mergeCell ref="T74:T81"/>
    <mergeCell ref="Q74:Q81"/>
    <mergeCell ref="W90:W97"/>
    <mergeCell ref="Q90:Q97"/>
    <mergeCell ref="R90:R97"/>
    <mergeCell ref="S90:S97"/>
    <mergeCell ref="T90:T97"/>
    <mergeCell ref="O90:O97"/>
    <mergeCell ref="P90:P97"/>
    <mergeCell ref="R98:R106"/>
    <mergeCell ref="H74:H81"/>
    <mergeCell ref="I1639:I1644"/>
    <mergeCell ref="I1645:I1649"/>
    <mergeCell ref="I1652:I1653"/>
    <mergeCell ref="I1795:I1796"/>
    <mergeCell ref="I1797:I1798"/>
    <mergeCell ref="I1799:I1800"/>
    <mergeCell ref="I1787:I1788"/>
    <mergeCell ref="I1789:I1790"/>
    <mergeCell ref="P287:P295"/>
    <mergeCell ref="O359:O368"/>
    <mergeCell ref="I433:I434"/>
    <mergeCell ref="I1785:I1786"/>
    <mergeCell ref="H453:H461"/>
    <mergeCell ref="H892:H899"/>
    <mergeCell ref="I1702:I1703"/>
    <mergeCell ref="I1724:I1727"/>
    <mergeCell ref="I1500:I1501"/>
    <mergeCell ref="I1543:I1544"/>
    <mergeCell ref="P1712:P1719"/>
    <mergeCell ref="H1498:H1505"/>
    <mergeCell ref="I96:I97"/>
    <mergeCell ref="I1752:I1753"/>
    <mergeCell ref="I1002:I1004"/>
    <mergeCell ref="I109:I110"/>
    <mergeCell ref="H185:H194"/>
    <mergeCell ref="H562:H571"/>
    <mergeCell ref="H1777:H1784"/>
    <mergeCell ref="H1785:H1792"/>
    <mergeCell ref="I94:I95"/>
    <mergeCell ref="I429:I430"/>
    <mergeCell ref="I447:I448"/>
    <mergeCell ref="G858:G867"/>
    <mergeCell ref="O142:O149"/>
    <mergeCell ref="P650:P666"/>
    <mergeCell ref="I575:I576"/>
    <mergeCell ref="I359:I361"/>
    <mergeCell ref="H359:H368"/>
    <mergeCell ref="O369:O377"/>
    <mergeCell ref="O386:O403"/>
    <mergeCell ref="O445:O452"/>
    <mergeCell ref="P445:P452"/>
    <mergeCell ref="I118:I119"/>
    <mergeCell ref="H82:H89"/>
    <mergeCell ref="O98:O106"/>
    <mergeCell ref="P98:P106"/>
    <mergeCell ref="I142:I143"/>
    <mergeCell ref="G305:G313"/>
    <mergeCell ref="G314:G322"/>
    <mergeCell ref="H314:H322"/>
    <mergeCell ref="H226:H233"/>
    <mergeCell ref="G242:G249"/>
    <mergeCell ref="H242:H249"/>
    <mergeCell ref="H369:H377"/>
    <mergeCell ref="H782:H789"/>
    <mergeCell ref="H757:H773"/>
    <mergeCell ref="H774:H781"/>
    <mergeCell ref="I92:I93"/>
    <mergeCell ref="G226:G233"/>
    <mergeCell ref="I426:I428"/>
    <mergeCell ref="I411:I412"/>
    <mergeCell ref="I238:I239"/>
    <mergeCell ref="I449:I450"/>
    <mergeCell ref="I435:I436"/>
    <mergeCell ref="E1202:E1209"/>
    <mergeCell ref="E1183:E1191"/>
    <mergeCell ref="E226:E233"/>
    <mergeCell ref="E218:E225"/>
    <mergeCell ref="C185:C194"/>
    <mergeCell ref="E1192:E1201"/>
    <mergeCell ref="E1166:E1173"/>
    <mergeCell ref="E1089:E1096"/>
    <mergeCell ref="E1121:E1131"/>
    <mergeCell ref="E1049:E1056"/>
    <mergeCell ref="E1174:E1182"/>
    <mergeCell ref="E1065:E1072"/>
    <mergeCell ref="E1081:E1088"/>
    <mergeCell ref="E876:E883"/>
    <mergeCell ref="E1041:E1048"/>
    <mergeCell ref="E938:E945"/>
    <mergeCell ref="E1113:E1120"/>
    <mergeCell ref="E1158:E1165"/>
    <mergeCell ref="E1097:E1104"/>
    <mergeCell ref="E1132:E1139"/>
    <mergeCell ref="C218:C225"/>
    <mergeCell ref="C226:C233"/>
    <mergeCell ref="C203:C217"/>
    <mergeCell ref="E203:E217"/>
    <mergeCell ref="C386:C403"/>
    <mergeCell ref="C378:C385"/>
    <mergeCell ref="C492:C509"/>
    <mergeCell ref="E260:E268"/>
    <mergeCell ref="C314:C322"/>
    <mergeCell ref="E314:E322"/>
    <mergeCell ref="D185:D194"/>
    <mergeCell ref="D195:D202"/>
    <mergeCell ref="B722:B731"/>
    <mergeCell ref="A260:A268"/>
    <mergeCell ref="B260:B268"/>
    <mergeCell ref="C260:C268"/>
    <mergeCell ref="A161:A168"/>
    <mergeCell ref="B161:B168"/>
    <mergeCell ref="C161:C168"/>
    <mergeCell ref="A708:A721"/>
    <mergeCell ref="B429:B436"/>
    <mergeCell ref="A553:A560"/>
    <mergeCell ref="B413:B428"/>
    <mergeCell ref="C413:C428"/>
    <mergeCell ref="B562:B571"/>
    <mergeCell ref="C708:C721"/>
    <mergeCell ref="A650:A666"/>
    <mergeCell ref="A573:A580"/>
    <mergeCell ref="B650:B666"/>
    <mergeCell ref="B690:B697"/>
    <mergeCell ref="A690:A697"/>
    <mergeCell ref="C667:C689"/>
    <mergeCell ref="A218:A225"/>
    <mergeCell ref="B218:B225"/>
    <mergeCell ref="A226:A233"/>
    <mergeCell ref="B226:B233"/>
    <mergeCell ref="A203:A217"/>
    <mergeCell ref="B203:B217"/>
    <mergeCell ref="A195:A202"/>
    <mergeCell ref="B404:B412"/>
    <mergeCell ref="A369:A377"/>
    <mergeCell ref="A314:A322"/>
    <mergeCell ref="B314:B322"/>
    <mergeCell ref="C350:C358"/>
    <mergeCell ref="C359:C368"/>
    <mergeCell ref="B437:B444"/>
    <mergeCell ref="A437:A444"/>
    <mergeCell ref="B386:B403"/>
    <mergeCell ref="C573:C580"/>
    <mergeCell ref="C445:C452"/>
    <mergeCell ref="A562:A571"/>
    <mergeCell ref="C510:C519"/>
    <mergeCell ref="B510:B519"/>
    <mergeCell ref="C369:C377"/>
    <mergeCell ref="B484:B491"/>
    <mergeCell ref="C429:C436"/>
    <mergeCell ref="A234:A241"/>
    <mergeCell ref="A142:A149"/>
    <mergeCell ref="A185:A194"/>
    <mergeCell ref="B185:B194"/>
    <mergeCell ref="C562:C571"/>
    <mergeCell ref="C195:C202"/>
    <mergeCell ref="B142:B149"/>
    <mergeCell ref="B234:B241"/>
    <mergeCell ref="C234:C241"/>
    <mergeCell ref="B369:B377"/>
    <mergeCell ref="A453:A461"/>
    <mergeCell ref="A520:A528"/>
    <mergeCell ref="F150:F160"/>
    <mergeCell ref="E118:E125"/>
    <mergeCell ref="F107:F117"/>
    <mergeCell ref="E698:E707"/>
    <mergeCell ref="E667:E689"/>
    <mergeCell ref="F177:F184"/>
    <mergeCell ref="E185:E194"/>
    <mergeCell ref="C404:C412"/>
    <mergeCell ref="C142:C149"/>
    <mergeCell ref="F142:F149"/>
    <mergeCell ref="C150:C160"/>
    <mergeCell ref="E305:E313"/>
    <mergeCell ref="F404:F412"/>
    <mergeCell ref="E287:E295"/>
    <mergeCell ref="F287:F295"/>
    <mergeCell ref="F369:F377"/>
    <mergeCell ref="F453:F461"/>
    <mergeCell ref="E369:E377"/>
    <mergeCell ref="E177:E184"/>
    <mergeCell ref="E492:E509"/>
    <mergeCell ref="E150:E160"/>
    <mergeCell ref="F161:F168"/>
    <mergeCell ref="E142:E149"/>
    <mergeCell ref="C250:C259"/>
    <mergeCell ref="E161:E168"/>
    <mergeCell ref="C305:C313"/>
    <mergeCell ref="C287:C295"/>
    <mergeCell ref="C296:C304"/>
    <mergeCell ref="C323:C331"/>
    <mergeCell ref="E323:E331"/>
    <mergeCell ref="C341:C349"/>
    <mergeCell ref="E341:E349"/>
    <mergeCell ref="E1149:E1157"/>
    <mergeCell ref="E1105:E1112"/>
    <mergeCell ref="F876:F883"/>
    <mergeCell ref="E833:E840"/>
    <mergeCell ref="E962:E975"/>
    <mergeCell ref="E740:E748"/>
    <mergeCell ref="E562:E571"/>
    <mergeCell ref="E917:E937"/>
    <mergeCell ref="E782:E789"/>
    <mergeCell ref="E749:E756"/>
    <mergeCell ref="E732:E739"/>
    <mergeCell ref="E976:E983"/>
    <mergeCell ref="E1007:E1017"/>
    <mergeCell ref="E946:E953"/>
    <mergeCell ref="E1028:E1040"/>
    <mergeCell ref="E708:E721"/>
    <mergeCell ref="E1073:E1080"/>
    <mergeCell ref="E722:E731"/>
    <mergeCell ref="E954:E961"/>
    <mergeCell ref="E984:E991"/>
    <mergeCell ref="E799:E807"/>
    <mergeCell ref="E790:E798"/>
    <mergeCell ref="E1018:E1027"/>
    <mergeCell ref="F226:F233"/>
    <mergeCell ref="F234:F241"/>
    <mergeCell ref="F278:F286"/>
    <mergeCell ref="F323:F331"/>
    <mergeCell ref="F341:F349"/>
    <mergeCell ref="E350:E358"/>
    <mergeCell ref="F350:F358"/>
    <mergeCell ref="E250:E259"/>
    <mergeCell ref="E195:E202"/>
    <mergeCell ref="E553:E560"/>
    <mergeCell ref="E529:E544"/>
    <mergeCell ref="E462:E483"/>
    <mergeCell ref="E868:E875"/>
    <mergeCell ref="F884:F891"/>
    <mergeCell ref="E900:E907"/>
    <mergeCell ref="E992:E1006"/>
    <mergeCell ref="E892:E899"/>
    <mergeCell ref="E908:E916"/>
    <mergeCell ref="F774:F781"/>
    <mergeCell ref="E386:E403"/>
    <mergeCell ref="F976:F983"/>
    <mergeCell ref="E437:E444"/>
    <mergeCell ref="F378:F385"/>
    <mergeCell ref="F260:F268"/>
    <mergeCell ref="F314:F322"/>
    <mergeCell ref="G350:G358"/>
    <mergeCell ref="H350:H358"/>
    <mergeCell ref="H553:H560"/>
    <mergeCell ref="F553:F560"/>
    <mergeCell ref="G520:G528"/>
    <mergeCell ref="H908:H916"/>
    <mergeCell ref="E858:E867"/>
    <mergeCell ref="E849:E857"/>
    <mergeCell ref="E884:E891"/>
    <mergeCell ref="E453:E461"/>
    <mergeCell ref="F825:F832"/>
    <mergeCell ref="F445:F452"/>
    <mergeCell ref="F429:F436"/>
    <mergeCell ref="E510:E519"/>
    <mergeCell ref="E404:E412"/>
    <mergeCell ref="F790:F798"/>
    <mergeCell ref="E573:E580"/>
    <mergeCell ref="E359:E368"/>
    <mergeCell ref="E413:E428"/>
    <mergeCell ref="E774:E781"/>
    <mergeCell ref="E757:E773"/>
    <mergeCell ref="E808:E815"/>
    <mergeCell ref="E378:E385"/>
    <mergeCell ref="G825:G832"/>
    <mergeCell ref="H833:H840"/>
    <mergeCell ref="G799:G807"/>
    <mergeCell ref="G429:G436"/>
    <mergeCell ref="H484:H491"/>
    <mergeCell ref="G359:G368"/>
    <mergeCell ref="H413:H428"/>
    <mergeCell ref="H429:H436"/>
    <mergeCell ref="H404:H412"/>
    <mergeCell ref="I1816:I1817"/>
    <mergeCell ref="H1810:H1817"/>
    <mergeCell ref="I1805:I1807"/>
    <mergeCell ref="I1808:I1809"/>
    <mergeCell ref="I1838:I1839"/>
    <mergeCell ref="H1514:H1521"/>
    <mergeCell ref="I1545:I1546"/>
    <mergeCell ref="I1536:I1539"/>
    <mergeCell ref="I1590:I1591"/>
    <mergeCell ref="H1583:H1591"/>
    <mergeCell ref="I1973:I1974"/>
    <mergeCell ref="F82:F89"/>
    <mergeCell ref="F90:F97"/>
    <mergeCell ref="H445:H452"/>
    <mergeCell ref="G445:G452"/>
    <mergeCell ref="G90:G97"/>
    <mergeCell ref="G82:G89"/>
    <mergeCell ref="H722:H731"/>
    <mergeCell ref="F305:F313"/>
    <mergeCell ref="F529:F544"/>
    <mergeCell ref="F545:F552"/>
    <mergeCell ref="F250:F259"/>
    <mergeCell ref="F698:F707"/>
    <mergeCell ref="F437:F444"/>
    <mergeCell ref="F98:F106"/>
    <mergeCell ref="F118:F125"/>
    <mergeCell ref="F134:F141"/>
    <mergeCell ref="G581:G649"/>
    <mergeCell ref="F492:F509"/>
    <mergeCell ref="F573:F580"/>
    <mergeCell ref="H573:H580"/>
    <mergeCell ref="H341:H349"/>
    <mergeCell ref="F1973:F1979"/>
    <mergeCell ref="G1514:G1521"/>
    <mergeCell ref="H1801:H1809"/>
    <mergeCell ref="G1801:G1809"/>
    <mergeCell ref="I1812:I1813"/>
    <mergeCell ref="I1483:I1484"/>
    <mergeCell ref="H1478:H1488"/>
    <mergeCell ref="H1489:H1497"/>
    <mergeCell ref="F1760:F1767"/>
    <mergeCell ref="H1966:H1972"/>
    <mergeCell ref="G1966:G1972"/>
    <mergeCell ref="I1840:I1841"/>
    <mergeCell ref="G1834:G1841"/>
    <mergeCell ref="H1686:H1695"/>
    <mergeCell ref="I1669:I1670"/>
    <mergeCell ref="H1607:H1615"/>
    <mergeCell ref="I1662:I1663"/>
    <mergeCell ref="I1664:I1666"/>
    <mergeCell ref="I1596:I1597"/>
    <mergeCell ref="G1696:G1702"/>
    <mergeCell ref="I1738:I1739"/>
    <mergeCell ref="G1973:G1979"/>
    <mergeCell ref="H1973:H1979"/>
    <mergeCell ref="I1686:I1687"/>
    <mergeCell ref="I1966:I1967"/>
    <mergeCell ref="I1867:I1868"/>
    <mergeCell ref="F1834:F1841"/>
    <mergeCell ref="F1522:F1529"/>
    <mergeCell ref="F1489:F1497"/>
    <mergeCell ref="F1660:F1668"/>
    <mergeCell ref="F1607:F1615"/>
    <mergeCell ref="G1793:G1800"/>
    <mergeCell ref="X1626:X1634"/>
    <mergeCell ref="V1592:V1598"/>
    <mergeCell ref="V1626:V1634"/>
    <mergeCell ref="W1626:W1634"/>
    <mergeCell ref="U1608:U1615"/>
    <mergeCell ref="Q1599:Q1607"/>
    <mergeCell ref="Q1626:Q1634"/>
    <mergeCell ref="P1608:P1615"/>
    <mergeCell ref="P1592:P1598"/>
    <mergeCell ref="I1628:I1629"/>
    <mergeCell ref="I1637:I1638"/>
    <mergeCell ref="I1568:I1571"/>
    <mergeCell ref="I1559:I1561"/>
    <mergeCell ref="I1667:I1668"/>
    <mergeCell ref="I1530:I1532"/>
    <mergeCell ref="I1493:I1495"/>
    <mergeCell ref="O1089:O1096"/>
    <mergeCell ref="Q1097:Q1104"/>
    <mergeCell ref="I1126:I1127"/>
    <mergeCell ref="I1093:I1094"/>
    <mergeCell ref="I1091:I1092"/>
    <mergeCell ref="I1132:I1133"/>
    <mergeCell ref="P1121:P1131"/>
    <mergeCell ref="O1113:O1120"/>
    <mergeCell ref="Q1121:Q1131"/>
    <mergeCell ref="I1147:I1148"/>
    <mergeCell ref="I1510:I1511"/>
    <mergeCell ref="I1512:I1513"/>
    <mergeCell ref="I1607:I1609"/>
    <mergeCell ref="I1594:I1595"/>
    <mergeCell ref="O1543:O1550"/>
    <mergeCell ref="O1608:O1615"/>
    <mergeCell ref="U1057:U1064"/>
    <mergeCell ref="U938:U945"/>
    <mergeCell ref="V984:V991"/>
    <mergeCell ref="X1007:X1017"/>
    <mergeCell ref="U962:U975"/>
    <mergeCell ref="S732:S739"/>
    <mergeCell ref="R722:R731"/>
    <mergeCell ref="V1041:V1048"/>
    <mergeCell ref="T1089:T1096"/>
    <mergeCell ref="S900:S907"/>
    <mergeCell ref="T900:T907"/>
    <mergeCell ref="V884:V891"/>
    <mergeCell ref="W774:W781"/>
    <mergeCell ref="T722:T731"/>
    <mergeCell ref="X954:X961"/>
    <mergeCell ref="X976:X983"/>
    <mergeCell ref="U992:U1006"/>
    <mergeCell ref="W917:W937"/>
    <mergeCell ref="V1007:V1017"/>
    <mergeCell ref="X984:X991"/>
    <mergeCell ref="W984:W991"/>
    <mergeCell ref="X992:X1006"/>
    <mergeCell ref="W962:W975"/>
    <mergeCell ref="T774:T781"/>
    <mergeCell ref="W825:W832"/>
    <mergeCell ref="V825:V832"/>
    <mergeCell ref="U816:U823"/>
    <mergeCell ref="V790:V798"/>
    <mergeCell ref="U774:U781"/>
    <mergeCell ref="U722:U731"/>
    <mergeCell ref="W732:W739"/>
    <mergeCell ref="V782:V789"/>
    <mergeCell ref="U825:U832"/>
    <mergeCell ref="T757:T773"/>
    <mergeCell ref="U732:U739"/>
    <mergeCell ref="X581:X649"/>
    <mergeCell ref="S690:S697"/>
    <mergeCell ref="T667:T689"/>
    <mergeCell ref="S667:S689"/>
    <mergeCell ref="X708:X721"/>
    <mergeCell ref="X690:X697"/>
    <mergeCell ref="V722:V731"/>
    <mergeCell ref="S698:S707"/>
    <mergeCell ref="S708:S721"/>
    <mergeCell ref="U708:U721"/>
    <mergeCell ref="W708:W721"/>
    <mergeCell ref="R690:R697"/>
    <mergeCell ref="W650:W666"/>
    <mergeCell ref="V650:V666"/>
    <mergeCell ref="R650:R666"/>
    <mergeCell ref="V667:V689"/>
    <mergeCell ref="X667:X689"/>
    <mergeCell ref="W690:W697"/>
    <mergeCell ref="V708:V721"/>
    <mergeCell ref="U581:U649"/>
    <mergeCell ref="R698:R707"/>
    <mergeCell ref="T650:T666"/>
    <mergeCell ref="R708:R721"/>
    <mergeCell ref="T581:T649"/>
    <mergeCell ref="X650:X666"/>
    <mergeCell ref="Q698:Q707"/>
    <mergeCell ref="Q690:Q697"/>
    <mergeCell ref="U667:U689"/>
    <mergeCell ref="W667:W689"/>
    <mergeCell ref="T698:T707"/>
    <mergeCell ref="U698:U707"/>
    <mergeCell ref="V698:V707"/>
    <mergeCell ref="W698:W707"/>
    <mergeCell ref="X698:X707"/>
    <mergeCell ref="T690:T697"/>
    <mergeCell ref="R581:R649"/>
    <mergeCell ref="U690:U697"/>
    <mergeCell ref="Q581:Q649"/>
    <mergeCell ref="S581:S649"/>
    <mergeCell ref="V581:V649"/>
    <mergeCell ref="Q650:Q666"/>
    <mergeCell ref="R667:R689"/>
    <mergeCell ref="Q553:Q560"/>
    <mergeCell ref="I696:I697"/>
    <mergeCell ref="I692:I693"/>
    <mergeCell ref="S529:S544"/>
    <mergeCell ref="R553:R560"/>
    <mergeCell ref="P581:P649"/>
    <mergeCell ref="I628:I649"/>
    <mergeCell ref="R520:R528"/>
    <mergeCell ref="W553:W560"/>
    <mergeCell ref="I581:I583"/>
    <mergeCell ref="Q667:Q689"/>
    <mergeCell ref="I671:I679"/>
    <mergeCell ref="I667:I670"/>
    <mergeCell ref="S650:S666"/>
    <mergeCell ref="P520:P528"/>
    <mergeCell ref="I579:I580"/>
    <mergeCell ref="I662:I666"/>
    <mergeCell ref="I652:I657"/>
    <mergeCell ref="I680:I684"/>
    <mergeCell ref="P690:P697"/>
    <mergeCell ref="U562:U571"/>
    <mergeCell ref="V562:V571"/>
    <mergeCell ref="W562:W571"/>
    <mergeCell ref="U553:U560"/>
    <mergeCell ref="O573:O580"/>
    <mergeCell ref="I555:I556"/>
    <mergeCell ref="I541:I544"/>
    <mergeCell ref="P698:P707"/>
    <mergeCell ref="I584:I603"/>
    <mergeCell ref="O667:O689"/>
    <mergeCell ref="O782:O789"/>
    <mergeCell ref="F667:F689"/>
    <mergeCell ref="O749:O756"/>
    <mergeCell ref="F650:F666"/>
    <mergeCell ref="P740:P748"/>
    <mergeCell ref="I745:I746"/>
    <mergeCell ref="G708:G721"/>
    <mergeCell ref="I774:I775"/>
    <mergeCell ref="I786:I787"/>
    <mergeCell ref="I604:I627"/>
    <mergeCell ref="O581:O649"/>
    <mergeCell ref="G757:G773"/>
    <mergeCell ref="G732:G739"/>
    <mergeCell ref="H667:H689"/>
    <mergeCell ref="H581:H649"/>
    <mergeCell ref="G740:G748"/>
    <mergeCell ref="G650:G666"/>
    <mergeCell ref="O690:O697"/>
    <mergeCell ref="O650:O666"/>
    <mergeCell ref="I690:I691"/>
    <mergeCell ref="H708:H721"/>
    <mergeCell ref="G690:G697"/>
    <mergeCell ref="H690:H697"/>
    <mergeCell ref="I685:I689"/>
    <mergeCell ref="I694:I695"/>
    <mergeCell ref="H698:H707"/>
    <mergeCell ref="I716:I721"/>
    <mergeCell ref="I788:I789"/>
    <mergeCell ref="I782:I783"/>
    <mergeCell ref="O774:O781"/>
    <mergeCell ref="O808:O815"/>
    <mergeCell ref="I698:I699"/>
    <mergeCell ref="I658:I661"/>
    <mergeCell ref="G667:G689"/>
    <mergeCell ref="H790:H798"/>
    <mergeCell ref="I706:I707"/>
    <mergeCell ref="O698:O707"/>
    <mergeCell ref="Q708:Q721"/>
    <mergeCell ref="O708:O721"/>
    <mergeCell ref="P722:P731"/>
    <mergeCell ref="Q790:Q798"/>
    <mergeCell ref="O740:O748"/>
    <mergeCell ref="I780:I781"/>
    <mergeCell ref="Q740:Q748"/>
    <mergeCell ref="Q749:Q756"/>
    <mergeCell ref="Q732:Q739"/>
    <mergeCell ref="I736:I737"/>
    <mergeCell ref="P757:P773"/>
    <mergeCell ref="P808:P815"/>
    <mergeCell ref="I724:I726"/>
    <mergeCell ref="P799:P807"/>
    <mergeCell ref="I740:I741"/>
    <mergeCell ref="I784:I785"/>
    <mergeCell ref="I711:I713"/>
    <mergeCell ref="I747:I748"/>
    <mergeCell ref="I732:I733"/>
    <mergeCell ref="I742:I744"/>
    <mergeCell ref="I727:I728"/>
    <mergeCell ref="I722:I723"/>
    <mergeCell ref="I714:I715"/>
    <mergeCell ref="I794:I795"/>
    <mergeCell ref="I759:I762"/>
    <mergeCell ref="P749:P756"/>
    <mergeCell ref="I808:I809"/>
    <mergeCell ref="I749:I750"/>
    <mergeCell ref="Q722:Q731"/>
    <mergeCell ref="Q799:Q807"/>
    <mergeCell ref="O722:O731"/>
    <mergeCell ref="O790:O798"/>
    <mergeCell ref="P782:P789"/>
    <mergeCell ref="P816:P823"/>
    <mergeCell ref="I803:I804"/>
    <mergeCell ref="I757:I758"/>
    <mergeCell ref="I729:I731"/>
    <mergeCell ref="I738:I739"/>
    <mergeCell ref="I776:I777"/>
    <mergeCell ref="O833:O840"/>
    <mergeCell ref="I816:I817"/>
    <mergeCell ref="I805:I807"/>
    <mergeCell ref="I825:I826"/>
    <mergeCell ref="I708:I709"/>
    <mergeCell ref="P774:P781"/>
    <mergeCell ref="I751:I752"/>
    <mergeCell ref="I753:I754"/>
    <mergeCell ref="I796:I798"/>
    <mergeCell ref="I734:I735"/>
    <mergeCell ref="I755:I756"/>
    <mergeCell ref="I763:I766"/>
    <mergeCell ref="O825:O832"/>
    <mergeCell ref="I839:I840"/>
    <mergeCell ref="I827:I828"/>
    <mergeCell ref="I829:I830"/>
    <mergeCell ref="O816:O823"/>
    <mergeCell ref="I814:I815"/>
    <mergeCell ref="U900:U907"/>
    <mergeCell ref="U868:U875"/>
    <mergeCell ref="U833:U840"/>
    <mergeCell ref="V833:V840"/>
    <mergeCell ref="W833:W840"/>
    <mergeCell ref="Q858:Q867"/>
    <mergeCell ref="R858:R867"/>
    <mergeCell ref="U1065:U1072"/>
    <mergeCell ref="U1007:U1017"/>
    <mergeCell ref="S1018:S1027"/>
    <mergeCell ref="U1018:U1027"/>
    <mergeCell ref="T1041:T1048"/>
    <mergeCell ref="S1105:S1112"/>
    <mergeCell ref="W1041:W1048"/>
    <mergeCell ref="S1081:S1088"/>
    <mergeCell ref="S1065:S1072"/>
    <mergeCell ref="I1059:I1060"/>
    <mergeCell ref="U1073:U1080"/>
    <mergeCell ref="S1073:S1080"/>
    <mergeCell ref="T1073:T1080"/>
    <mergeCell ref="R1097:R1104"/>
    <mergeCell ref="P1041:P1048"/>
    <mergeCell ref="I1097:I1098"/>
    <mergeCell ref="I1099:I1100"/>
    <mergeCell ref="W1007:W1017"/>
    <mergeCell ref="V946:V953"/>
    <mergeCell ref="W946:W953"/>
    <mergeCell ref="W976:W983"/>
    <mergeCell ref="U946:U953"/>
    <mergeCell ref="I841:I842"/>
    <mergeCell ref="W1105:W1112"/>
    <mergeCell ref="V1089:V1096"/>
    <mergeCell ref="R954:R961"/>
    <mergeCell ref="X1041:X1048"/>
    <mergeCell ref="X1057:X1064"/>
    <mergeCell ref="X1028:X1040"/>
    <mergeCell ref="X1089:X1096"/>
    <mergeCell ref="Q1057:Q1064"/>
    <mergeCell ref="P1089:P1096"/>
    <mergeCell ref="R1041:R1048"/>
    <mergeCell ref="S1049:S1056"/>
    <mergeCell ref="X1073:X1080"/>
    <mergeCell ref="V1057:V1064"/>
    <mergeCell ref="X1081:X1088"/>
    <mergeCell ref="R1089:R1096"/>
    <mergeCell ref="O1057:O1064"/>
    <mergeCell ref="T1049:T1056"/>
    <mergeCell ref="Q1081:Q1088"/>
    <mergeCell ref="W1073:W1080"/>
    <mergeCell ref="Q1073:Q1080"/>
    <mergeCell ref="W1081:W1088"/>
    <mergeCell ref="W1028:W1040"/>
    <mergeCell ref="U1089:U1096"/>
    <mergeCell ref="S1057:S1064"/>
    <mergeCell ref="T1057:T1064"/>
    <mergeCell ref="R1073:R1080"/>
    <mergeCell ref="T1065:T1072"/>
    <mergeCell ref="U1041:U1048"/>
    <mergeCell ref="U1049:U1056"/>
    <mergeCell ref="W1057:W1064"/>
    <mergeCell ref="V1028:V1040"/>
    <mergeCell ref="T1028:T1040"/>
    <mergeCell ref="T992:T1006"/>
    <mergeCell ref="U1081:U1088"/>
    <mergeCell ref="H992:H1006"/>
    <mergeCell ref="H1018:H1027"/>
    <mergeCell ref="I1005:I1006"/>
    <mergeCell ref="H1105:H1112"/>
    <mergeCell ref="I1107:I1108"/>
    <mergeCell ref="H1089:H1096"/>
    <mergeCell ref="I1030:I1036"/>
    <mergeCell ref="I1037:I1038"/>
    <mergeCell ref="I1057:I1058"/>
    <mergeCell ref="I1043:I1044"/>
    <mergeCell ref="I1016:I1017"/>
    <mergeCell ref="S1121:S1131"/>
    <mergeCell ref="S1089:S1096"/>
    <mergeCell ref="I1101:I1102"/>
    <mergeCell ref="I1071:I1072"/>
    <mergeCell ref="I1111:I1112"/>
    <mergeCell ref="I1115:I1116"/>
    <mergeCell ref="I1117:I1118"/>
    <mergeCell ref="I1069:I1070"/>
    <mergeCell ref="I1075:I1076"/>
    <mergeCell ref="I1077:I1078"/>
    <mergeCell ref="Q1089:Q1096"/>
    <mergeCell ref="P1065:P1072"/>
    <mergeCell ref="R1065:R1072"/>
    <mergeCell ref="O1105:O1112"/>
    <mergeCell ref="I1087:I1088"/>
    <mergeCell ref="Q1065:Q1072"/>
    <mergeCell ref="P1049:P1056"/>
    <mergeCell ref="Q992:Q1006"/>
    <mergeCell ref="P1007:P1017"/>
    <mergeCell ref="S992:S1006"/>
    <mergeCell ref="I1081:I1082"/>
    <mergeCell ref="H984:H991"/>
    <mergeCell ref="P1081:P1088"/>
    <mergeCell ref="I1041:I1042"/>
    <mergeCell ref="Q1041:Q1048"/>
    <mergeCell ref="P1028:P1040"/>
    <mergeCell ref="O1073:O1080"/>
    <mergeCell ref="I1024:I1025"/>
    <mergeCell ref="I1073:I1074"/>
    <mergeCell ref="R1028:R1040"/>
    <mergeCell ref="Q1028:Q1040"/>
    <mergeCell ref="P1057:P1064"/>
    <mergeCell ref="P1018:P1027"/>
    <mergeCell ref="Q1049:Q1056"/>
    <mergeCell ref="P992:P1006"/>
    <mergeCell ref="P1073:P1080"/>
    <mergeCell ref="O962:O975"/>
    <mergeCell ref="I972:I973"/>
    <mergeCell ref="H976:H983"/>
    <mergeCell ref="O984:O991"/>
    <mergeCell ref="I1039:I1040"/>
    <mergeCell ref="O1081:O1088"/>
    <mergeCell ref="O1065:O1072"/>
    <mergeCell ref="H1007:H1017"/>
    <mergeCell ref="H1065:H1072"/>
    <mergeCell ref="I1053:I1054"/>
    <mergeCell ref="I1055:I1056"/>
    <mergeCell ref="O992:O1006"/>
    <mergeCell ref="I1049:I1050"/>
    <mergeCell ref="I1061:I1062"/>
    <mergeCell ref="I1063:I1064"/>
    <mergeCell ref="O1049:O1056"/>
    <mergeCell ref="I1079:I1080"/>
    <mergeCell ref="V774:V781"/>
    <mergeCell ref="I940:I941"/>
    <mergeCell ref="I942:I943"/>
    <mergeCell ref="I1028:I1029"/>
    <mergeCell ref="O1018:O1027"/>
    <mergeCell ref="I1018:I1019"/>
    <mergeCell ref="I908:I909"/>
    <mergeCell ref="I960:I961"/>
    <mergeCell ref="I986:I987"/>
    <mergeCell ref="I992:I993"/>
    <mergeCell ref="I944:I945"/>
    <mergeCell ref="I962:I969"/>
    <mergeCell ref="Q938:Q945"/>
    <mergeCell ref="I1014:I1015"/>
    <mergeCell ref="I978:I979"/>
    <mergeCell ref="I1020:I1023"/>
    <mergeCell ref="I988:I989"/>
    <mergeCell ref="I946:I947"/>
    <mergeCell ref="O938:O945"/>
    <mergeCell ref="Q976:Q983"/>
    <mergeCell ref="P962:P975"/>
    <mergeCell ref="P938:P945"/>
    <mergeCell ref="I956:I957"/>
    <mergeCell ref="I958:I959"/>
    <mergeCell ref="O954:O961"/>
    <mergeCell ref="P954:P961"/>
    <mergeCell ref="O976:O983"/>
    <mergeCell ref="P984:P991"/>
    <mergeCell ref="S962:S975"/>
    <mergeCell ref="R946:R953"/>
    <mergeCell ref="S946:S953"/>
    <mergeCell ref="S976:S983"/>
    <mergeCell ref="R774:R781"/>
    <mergeCell ref="S774:S781"/>
    <mergeCell ref="R917:R937"/>
    <mergeCell ref="T1007:T1017"/>
    <mergeCell ref="I1007:I1008"/>
    <mergeCell ref="X1018:X1027"/>
    <mergeCell ref="R749:R756"/>
    <mergeCell ref="W749:W756"/>
    <mergeCell ref="X749:X756"/>
    <mergeCell ref="R892:R899"/>
    <mergeCell ref="Q900:Q907"/>
    <mergeCell ref="W782:W789"/>
    <mergeCell ref="U749:U756"/>
    <mergeCell ref="V749:V756"/>
    <mergeCell ref="W740:W748"/>
    <mergeCell ref="Q774:Q781"/>
    <mergeCell ref="T782:T789"/>
    <mergeCell ref="U782:U789"/>
    <mergeCell ref="S816:S823"/>
    <mergeCell ref="Q876:Q883"/>
    <mergeCell ref="Q884:Q891"/>
    <mergeCell ref="W892:W899"/>
    <mergeCell ref="R876:R883"/>
    <mergeCell ref="R740:R748"/>
    <mergeCell ref="S740:S748"/>
    <mergeCell ref="R799:R807"/>
    <mergeCell ref="S858:S867"/>
    <mergeCell ref="S849:S857"/>
    <mergeCell ref="Q833:Q840"/>
    <mergeCell ref="S841:S848"/>
    <mergeCell ref="R782:R789"/>
    <mergeCell ref="U858:U867"/>
    <mergeCell ref="I994:I1001"/>
    <mergeCell ref="I974:I975"/>
    <mergeCell ref="O946:O953"/>
    <mergeCell ref="P976:P983"/>
    <mergeCell ref="Q946:Q953"/>
    <mergeCell ref="I952:I953"/>
    <mergeCell ref="I976:I977"/>
    <mergeCell ref="I970:I971"/>
    <mergeCell ref="U790:U798"/>
    <mergeCell ref="W790:W798"/>
    <mergeCell ref="S917:S937"/>
    <mergeCell ref="R900:R907"/>
    <mergeCell ref="X774:X781"/>
    <mergeCell ref="X849:X857"/>
    <mergeCell ref="W799:W807"/>
    <mergeCell ref="R833:R840"/>
    <mergeCell ref="T790:T798"/>
    <mergeCell ref="S825:S832"/>
    <mergeCell ref="R841:R848"/>
    <mergeCell ref="T825:T832"/>
    <mergeCell ref="U884:U891"/>
    <mergeCell ref="T917:T937"/>
    <mergeCell ref="S908:S916"/>
    <mergeCell ref="W884:W891"/>
    <mergeCell ref="X884:X891"/>
    <mergeCell ref="S790:S798"/>
    <mergeCell ref="V841:V848"/>
    <mergeCell ref="U849:U857"/>
    <mergeCell ref="X833:X840"/>
    <mergeCell ref="R790:R798"/>
    <mergeCell ref="T841:T848"/>
    <mergeCell ref="S782:S789"/>
    <mergeCell ref="T732:T739"/>
    <mergeCell ref="S749:S756"/>
    <mergeCell ref="I919:I927"/>
    <mergeCell ref="I865:I867"/>
    <mergeCell ref="I860:I861"/>
    <mergeCell ref="P892:P899"/>
    <mergeCell ref="P884:P891"/>
    <mergeCell ref="O876:O883"/>
    <mergeCell ref="I982:I983"/>
    <mergeCell ref="Q962:Q975"/>
    <mergeCell ref="R976:R983"/>
    <mergeCell ref="Q1007:Q1017"/>
    <mergeCell ref="I990:I991"/>
    <mergeCell ref="I984:I985"/>
    <mergeCell ref="U984:U991"/>
    <mergeCell ref="U841:U848"/>
    <mergeCell ref="S799:S807"/>
    <mergeCell ref="Q757:Q773"/>
    <mergeCell ref="I888:I889"/>
    <mergeCell ref="I896:I897"/>
    <mergeCell ref="I898:I899"/>
    <mergeCell ref="I900:I901"/>
    <mergeCell ref="P868:P875"/>
    <mergeCell ref="P849:P857"/>
    <mergeCell ref="Q816:Q823"/>
    <mergeCell ref="S757:S773"/>
    <mergeCell ref="O849:O857"/>
    <mergeCell ref="R1007:R1017"/>
    <mergeCell ref="T962:T975"/>
    <mergeCell ref="S1007:S1017"/>
    <mergeCell ref="S984:S991"/>
    <mergeCell ref="P908:P916"/>
    <mergeCell ref="S722:S731"/>
    <mergeCell ref="R825:R832"/>
    <mergeCell ref="I1026:I1027"/>
    <mergeCell ref="R984:R991"/>
    <mergeCell ref="R962:R975"/>
    <mergeCell ref="O917:O937"/>
    <mergeCell ref="O908:O916"/>
    <mergeCell ref="I938:I939"/>
    <mergeCell ref="I910:I911"/>
    <mergeCell ref="I915:I916"/>
    <mergeCell ref="P917:P937"/>
    <mergeCell ref="I1009:I1013"/>
    <mergeCell ref="I980:I981"/>
    <mergeCell ref="S1041:S1048"/>
    <mergeCell ref="R1018:R1027"/>
    <mergeCell ref="R1049:R1056"/>
    <mergeCell ref="R1057:R1064"/>
    <mergeCell ref="R868:R875"/>
    <mergeCell ref="R908:R916"/>
    <mergeCell ref="I1051:I1052"/>
    <mergeCell ref="P900:P907"/>
    <mergeCell ref="S954:S961"/>
    <mergeCell ref="R992:R1006"/>
    <mergeCell ref="O1028:O1040"/>
    <mergeCell ref="I948:I949"/>
    <mergeCell ref="I950:I951"/>
    <mergeCell ref="P946:P953"/>
    <mergeCell ref="Q954:Q961"/>
    <mergeCell ref="O1007:O1017"/>
    <mergeCell ref="I1047:I1048"/>
    <mergeCell ref="Q984:Q991"/>
    <mergeCell ref="O1041:O1048"/>
    <mergeCell ref="G1229:G1236"/>
    <mergeCell ref="H1113:H1120"/>
    <mergeCell ref="H1149:H1157"/>
    <mergeCell ref="H1081:H1088"/>
    <mergeCell ref="G1219:G1228"/>
    <mergeCell ref="H1183:H1191"/>
    <mergeCell ref="G1210:G1218"/>
    <mergeCell ref="F1183:F1191"/>
    <mergeCell ref="F1121:F1131"/>
    <mergeCell ref="G1132:G1139"/>
    <mergeCell ref="G1121:G1131"/>
    <mergeCell ref="I1140:I1142"/>
    <mergeCell ref="I1154:I1155"/>
    <mergeCell ref="I1152:I1153"/>
    <mergeCell ref="I1160:I1161"/>
    <mergeCell ref="H1028:H1040"/>
    <mergeCell ref="I1119:I1120"/>
    <mergeCell ref="F1089:F1096"/>
    <mergeCell ref="H1202:H1209"/>
    <mergeCell ref="H1192:H1201"/>
    <mergeCell ref="I1166:I1167"/>
    <mergeCell ref="I1145:I1146"/>
    <mergeCell ref="I1162:I1163"/>
    <mergeCell ref="I1095:I1096"/>
    <mergeCell ref="I1089:I1090"/>
    <mergeCell ref="I1065:I1066"/>
    <mergeCell ref="I1083:I1084"/>
    <mergeCell ref="I1085:I1086"/>
    <mergeCell ref="I1067:I1068"/>
    <mergeCell ref="F1158:F1165"/>
    <mergeCell ref="F1192:F1201"/>
    <mergeCell ref="F1210:F1218"/>
    <mergeCell ref="H1049:H1056"/>
    <mergeCell ref="G1057:G1064"/>
    <mergeCell ref="G1049:G1056"/>
    <mergeCell ref="G1065:G1072"/>
    <mergeCell ref="H1174:H1182"/>
    <mergeCell ref="H1073:H1080"/>
    <mergeCell ref="F1219:F1228"/>
    <mergeCell ref="F1166:F1173"/>
    <mergeCell ref="F1202:F1209"/>
    <mergeCell ref="F1018:F1027"/>
    <mergeCell ref="F1097:F1104"/>
    <mergeCell ref="F1081:F1088"/>
    <mergeCell ref="F1049:F1056"/>
    <mergeCell ref="F1073:F1080"/>
    <mergeCell ref="F1007:F1017"/>
    <mergeCell ref="F1041:F1048"/>
    <mergeCell ref="F1065:F1072"/>
    <mergeCell ref="G1113:G1120"/>
    <mergeCell ref="G1028:G1040"/>
    <mergeCell ref="H1121:H1131"/>
    <mergeCell ref="F1149:F1157"/>
    <mergeCell ref="F1057:F1064"/>
    <mergeCell ref="G1097:G1104"/>
    <mergeCell ref="W1843:W1851"/>
    <mergeCell ref="X1843:X1851"/>
    <mergeCell ref="E1635:E1649"/>
    <mergeCell ref="E1801:E1809"/>
    <mergeCell ref="E1834:E1841"/>
    <mergeCell ref="O1635:O1649"/>
    <mergeCell ref="T1635:T1649"/>
    <mergeCell ref="F1669:F1677"/>
    <mergeCell ref="E1530:E1542"/>
    <mergeCell ref="E1592:E1598"/>
    <mergeCell ref="F1599:F1606"/>
    <mergeCell ref="F1625:F1634"/>
    <mergeCell ref="F1720:F1731"/>
    <mergeCell ref="P1793:P1800"/>
    <mergeCell ref="W1720:W1730"/>
    <mergeCell ref="T1562:T1574"/>
    <mergeCell ref="R1562:R1574"/>
    <mergeCell ref="O1584:O1591"/>
    <mergeCell ref="E1625:E1634"/>
    <mergeCell ref="S1599:S1607"/>
    <mergeCell ref="O1599:O1607"/>
    <mergeCell ref="I1586:I1587"/>
    <mergeCell ref="I1632:I1634"/>
    <mergeCell ref="T1599:T1607"/>
    <mergeCell ref="U1599:U1607"/>
    <mergeCell ref="W1592:W1598"/>
    <mergeCell ref="X1599:X1607"/>
    <mergeCell ref="I1623:I1624"/>
    <mergeCell ref="I1614:I1615"/>
    <mergeCell ref="O1626:O1634"/>
    <mergeCell ref="I1603:I1604"/>
    <mergeCell ref="R1584:R1591"/>
    <mergeCell ref="P1973:P1979"/>
    <mergeCell ref="G1810:G1817"/>
    <mergeCell ref="G1686:G1695"/>
    <mergeCell ref="O1881:O1887"/>
    <mergeCell ref="B1843:B1851"/>
    <mergeCell ref="C1843:C1851"/>
    <mergeCell ref="E1583:E1591"/>
    <mergeCell ref="O1843:O1851"/>
    <mergeCell ref="P1843:P1851"/>
    <mergeCell ref="Q1843:Q1851"/>
    <mergeCell ref="R1843:R1851"/>
    <mergeCell ref="F1592:F1598"/>
    <mergeCell ref="G1592:G1598"/>
    <mergeCell ref="E1973:E1979"/>
    <mergeCell ref="E1843:E1851"/>
    <mergeCell ref="E1966:E1972"/>
    <mergeCell ref="E1607:E1615"/>
    <mergeCell ref="E1760:E1767"/>
    <mergeCell ref="P1635:P1649"/>
    <mergeCell ref="I1718:I1719"/>
    <mergeCell ref="O1966:O1972"/>
    <mergeCell ref="P1966:P1972"/>
    <mergeCell ref="I1758:I1759"/>
    <mergeCell ref="G1760:G1767"/>
    <mergeCell ref="I1947:I1948"/>
    <mergeCell ref="I1968:I1969"/>
    <mergeCell ref="I1970:I1971"/>
    <mergeCell ref="I1588:I1589"/>
    <mergeCell ref="I1704:I1705"/>
    <mergeCell ref="I1696:I1697"/>
    <mergeCell ref="O1696:O1703"/>
    <mergeCell ref="I1700:I1701"/>
    <mergeCell ref="C1881:C1887"/>
    <mergeCell ref="E1522:E1529"/>
    <mergeCell ref="C1867:C1875"/>
    <mergeCell ref="C1826:C1833"/>
    <mergeCell ref="C1818:C1825"/>
    <mergeCell ref="C1973:C1979"/>
    <mergeCell ref="F1575:F1582"/>
    <mergeCell ref="F1966:F1972"/>
    <mergeCell ref="F1616:F1624"/>
    <mergeCell ref="O1826:O1833"/>
    <mergeCell ref="E1575:E1582"/>
    <mergeCell ref="F1551:F1561"/>
    <mergeCell ref="I1610:I1611"/>
    <mergeCell ref="I1630:I1631"/>
    <mergeCell ref="C1966:C1972"/>
    <mergeCell ref="G1522:G1529"/>
    <mergeCell ref="G1543:G1550"/>
    <mergeCell ref="E1732:E1739"/>
    <mergeCell ref="E1740:E1751"/>
    <mergeCell ref="H1678:H1685"/>
    <mergeCell ref="H1650:H1659"/>
    <mergeCell ref="I1660:I1661"/>
    <mergeCell ref="G1660:G1668"/>
    <mergeCell ref="H1530:H1542"/>
    <mergeCell ref="I1770:I1771"/>
    <mergeCell ref="O1973:O1979"/>
    <mergeCell ref="G1530:G1542"/>
    <mergeCell ref="F1543:F1550"/>
    <mergeCell ref="F1530:F1542"/>
    <mergeCell ref="H1543:H1550"/>
    <mergeCell ref="H1522:H1529"/>
    <mergeCell ref="O1712:O1719"/>
    <mergeCell ref="W1826:W1833"/>
    <mergeCell ref="V1608:V1615"/>
    <mergeCell ref="R1635:R1649"/>
    <mergeCell ref="S1635:S1649"/>
    <mergeCell ref="X1720:X1730"/>
    <mergeCell ref="V1712:V1719"/>
    <mergeCell ref="W1712:W1719"/>
    <mergeCell ref="U1712:U1719"/>
    <mergeCell ref="T1592:T1598"/>
    <mergeCell ref="T1617:T1624"/>
    <mergeCell ref="U1584:U1591"/>
    <mergeCell ref="T1785:T1792"/>
    <mergeCell ref="V1785:V1792"/>
    <mergeCell ref="W1584:W1591"/>
    <mergeCell ref="X1592:X1598"/>
    <mergeCell ref="R1575:R1582"/>
    <mergeCell ref="S1575:S1582"/>
    <mergeCell ref="W1617:W1624"/>
    <mergeCell ref="U1626:U1634"/>
    <mergeCell ref="S1617:S1624"/>
    <mergeCell ref="R1626:R1634"/>
    <mergeCell ref="S1626:S1634"/>
    <mergeCell ref="W1678:W1685"/>
    <mergeCell ref="X1678:X1685"/>
    <mergeCell ref="T1678:T1685"/>
    <mergeCell ref="U1678:U1685"/>
    <mergeCell ref="U1669:U1677"/>
    <mergeCell ref="T1768:T1776"/>
    <mergeCell ref="X1768:X1776"/>
    <mergeCell ref="R1712:R1719"/>
    <mergeCell ref="S1752:S1759"/>
    <mergeCell ref="S1584:S1591"/>
    <mergeCell ref="X1562:X1574"/>
    <mergeCell ref="I1619:I1620"/>
    <mergeCell ref="I1621:I1622"/>
    <mergeCell ref="W1575:W1582"/>
    <mergeCell ref="E1551:E1561"/>
    <mergeCell ref="F1583:F1591"/>
    <mergeCell ref="X1575:X1582"/>
    <mergeCell ref="V1583:V1591"/>
    <mergeCell ref="X1583:X1591"/>
    <mergeCell ref="Q1584:Q1591"/>
    <mergeCell ref="R1599:R1607"/>
    <mergeCell ref="X1608:X1615"/>
    <mergeCell ref="Q1592:Q1598"/>
    <mergeCell ref="R1592:R1598"/>
    <mergeCell ref="X1617:X1624"/>
    <mergeCell ref="I1592:I1593"/>
    <mergeCell ref="I1579:I1580"/>
    <mergeCell ref="I1581:I1582"/>
    <mergeCell ref="T1575:T1582"/>
    <mergeCell ref="U1575:U1582"/>
    <mergeCell ref="W1608:W1615"/>
    <mergeCell ref="T1584:T1591"/>
    <mergeCell ref="I1599:I1600"/>
    <mergeCell ref="I1601:I1602"/>
    <mergeCell ref="Q1635:Q1649"/>
    <mergeCell ref="R1608:R1615"/>
    <mergeCell ref="X1522:X1529"/>
    <mergeCell ref="O1097:O1104"/>
    <mergeCell ref="O1121:O1131"/>
    <mergeCell ref="V1422:V1429"/>
    <mergeCell ref="P1132:P1139"/>
    <mergeCell ref="P1113:P1120"/>
    <mergeCell ref="U1551:U1561"/>
    <mergeCell ref="T1514:T1521"/>
    <mergeCell ref="Q1183:Q1191"/>
    <mergeCell ref="O1660:O1668"/>
    <mergeCell ref="V1599:V1607"/>
    <mergeCell ref="W1599:W1607"/>
    <mergeCell ref="V1575:V1582"/>
    <mergeCell ref="U1592:U1598"/>
    <mergeCell ref="O1562:O1574"/>
    <mergeCell ref="P1562:P1574"/>
    <mergeCell ref="Q1608:Q1615"/>
    <mergeCell ref="P1140:P1148"/>
    <mergeCell ref="S1340:S1351"/>
    <mergeCell ref="Q1498:Q1505"/>
    <mergeCell ref="Q1478:Q1488"/>
    <mergeCell ref="S1478:S1488"/>
    <mergeCell ref="T1626:T1634"/>
    <mergeCell ref="V1543:V1550"/>
    <mergeCell ref="O1592:O1598"/>
    <mergeCell ref="W1522:W1529"/>
    <mergeCell ref="W1562:W1574"/>
    <mergeCell ref="S1498:S1505"/>
    <mergeCell ref="S1608:S1615"/>
    <mergeCell ref="U1562:U1574"/>
    <mergeCell ref="W1489:W1497"/>
    <mergeCell ref="R1506:R1513"/>
    <mergeCell ref="V1489:V1497"/>
    <mergeCell ref="X1489:X1497"/>
    <mergeCell ref="S938:S945"/>
    <mergeCell ref="T938:T945"/>
    <mergeCell ref="T749:T756"/>
    <mergeCell ref="X808:X815"/>
    <mergeCell ref="S1140:S1148"/>
    <mergeCell ref="T1489:T1497"/>
    <mergeCell ref="V1458:V1465"/>
    <mergeCell ref="U1458:U1465"/>
    <mergeCell ref="U1422:U1429"/>
    <mergeCell ref="S1446:S1457"/>
    <mergeCell ref="X1478:X1488"/>
    <mergeCell ref="V1466:V1477"/>
    <mergeCell ref="W1446:W1457"/>
    <mergeCell ref="T1458:T1465"/>
    <mergeCell ref="U1478:U1488"/>
    <mergeCell ref="X1466:X1477"/>
    <mergeCell ref="W1413:W1421"/>
    <mergeCell ref="U1446:U1457"/>
    <mergeCell ref="T1430:T1437"/>
    <mergeCell ref="R1121:R1131"/>
    <mergeCell ref="R1081:R1088"/>
    <mergeCell ref="R1140:R1148"/>
    <mergeCell ref="R1158:R1165"/>
    <mergeCell ref="T954:T961"/>
    <mergeCell ref="T1018:T1027"/>
    <mergeCell ref="T946:T953"/>
    <mergeCell ref="T976:T983"/>
    <mergeCell ref="X799:X807"/>
    <mergeCell ref="X722:X731"/>
    <mergeCell ref="V732:V739"/>
    <mergeCell ref="X782:X789"/>
    <mergeCell ref="U808:U815"/>
    <mergeCell ref="T740:T748"/>
    <mergeCell ref="W722:W731"/>
    <mergeCell ref="V757:V773"/>
    <mergeCell ref="X492:X509"/>
    <mergeCell ref="I45:I46"/>
    <mergeCell ref="I382:I383"/>
    <mergeCell ref="W134:W141"/>
    <mergeCell ref="Q58:Q65"/>
    <mergeCell ref="R58:R65"/>
    <mergeCell ref="T66:T73"/>
    <mergeCell ref="P58:P65"/>
    <mergeCell ref="P369:P377"/>
    <mergeCell ref="I33:I39"/>
    <mergeCell ref="P26:P46"/>
    <mergeCell ref="O66:O73"/>
    <mergeCell ref="I62:I63"/>
    <mergeCell ref="O134:O141"/>
    <mergeCell ref="Q250:Q259"/>
    <mergeCell ref="R250:R259"/>
    <mergeCell ref="I376:I377"/>
    <mergeCell ref="Q98:Q106"/>
    <mergeCell ref="I100:I101"/>
    <mergeCell ref="I102:I103"/>
    <mergeCell ref="I76:I77"/>
    <mergeCell ref="I78:I79"/>
    <mergeCell ref="I80:I81"/>
    <mergeCell ref="I84:I85"/>
    <mergeCell ref="U82:U89"/>
    <mergeCell ref="I74:I75"/>
    <mergeCell ref="O74:O81"/>
    <mergeCell ref="S58:S65"/>
    <mergeCell ref="P305:P313"/>
    <mergeCell ref="W66:W73"/>
    <mergeCell ref="V58:V65"/>
    <mergeCell ref="P66:P73"/>
    <mergeCell ref="Q413:Q428"/>
    <mergeCell ref="P545:P552"/>
    <mergeCell ref="Q545:Q552"/>
    <mergeCell ref="V462:V483"/>
    <mergeCell ref="W462:W483"/>
    <mergeCell ref="W510:W519"/>
    <mergeCell ref="X510:X519"/>
    <mergeCell ref="R492:R509"/>
    <mergeCell ref="O58:O65"/>
    <mergeCell ref="R359:R368"/>
    <mergeCell ref="W520:W528"/>
    <mergeCell ref="Q378:Q385"/>
    <mergeCell ref="W492:W509"/>
    <mergeCell ref="O520:O528"/>
    <mergeCell ref="U134:U141"/>
    <mergeCell ref="R529:R544"/>
    <mergeCell ref="Q242:Q249"/>
    <mergeCell ref="U413:U428"/>
    <mergeCell ref="S445:S452"/>
    <mergeCell ref="X203:X217"/>
    <mergeCell ref="Q203:Q217"/>
    <mergeCell ref="V66:V73"/>
    <mergeCell ref="S404:S412"/>
    <mergeCell ref="X520:X528"/>
    <mergeCell ref="I431:I432"/>
    <mergeCell ref="P573:P580"/>
    <mergeCell ref="T492:T509"/>
    <mergeCell ref="X66:X73"/>
    <mergeCell ref="Q359:Q368"/>
    <mergeCell ref="P553:P560"/>
    <mergeCell ref="U520:U528"/>
    <mergeCell ref="X553:X560"/>
    <mergeCell ref="S520:S528"/>
    <mergeCell ref="V529:V544"/>
    <mergeCell ref="V520:V528"/>
    <mergeCell ref="V445:V452"/>
    <mergeCell ref="Q562:Q571"/>
    <mergeCell ref="U359:U368"/>
    <mergeCell ref="V359:V368"/>
    <mergeCell ref="W359:W368"/>
    <mergeCell ref="S66:S73"/>
    <mergeCell ref="R437:R444"/>
    <mergeCell ref="V437:V444"/>
    <mergeCell ref="T529:T544"/>
    <mergeCell ref="U529:U544"/>
    <mergeCell ref="S553:S560"/>
    <mergeCell ref="T553:T560"/>
    <mergeCell ref="Q520:Q528"/>
    <mergeCell ref="S126:S133"/>
    <mergeCell ref="T126:T133"/>
    <mergeCell ref="U126:U133"/>
    <mergeCell ref="V126:V133"/>
    <mergeCell ref="T359:T368"/>
    <mergeCell ref="R386:R403"/>
    <mergeCell ref="R404:R412"/>
    <mergeCell ref="Q437:Q444"/>
    <mergeCell ref="V82:V89"/>
    <mergeCell ref="S437:S444"/>
    <mergeCell ref="X359:X368"/>
    <mergeCell ref="T510:T519"/>
    <mergeCell ref="U510:U519"/>
    <mergeCell ref="X218:X225"/>
    <mergeCell ref="V142:V149"/>
    <mergeCell ref="W573:W580"/>
    <mergeCell ref="U573:U580"/>
    <mergeCell ref="R573:R580"/>
    <mergeCell ref="T58:T65"/>
    <mergeCell ref="R66:R73"/>
    <mergeCell ref="X462:X483"/>
    <mergeCell ref="T545:T552"/>
    <mergeCell ref="U545:U552"/>
    <mergeCell ref="V545:V552"/>
    <mergeCell ref="W545:W552"/>
    <mergeCell ref="X573:X580"/>
    <mergeCell ref="X545:X552"/>
    <mergeCell ref="S573:S580"/>
    <mergeCell ref="T573:T580"/>
    <mergeCell ref="S386:S403"/>
    <mergeCell ref="X562:X571"/>
    <mergeCell ref="W82:W89"/>
    <mergeCell ref="V553:V560"/>
    <mergeCell ref="S98:S106"/>
    <mergeCell ref="U90:U97"/>
    <mergeCell ref="V90:V97"/>
    <mergeCell ref="V98:V106"/>
    <mergeCell ref="R74:R81"/>
    <mergeCell ref="S74:S81"/>
    <mergeCell ref="T134:T141"/>
    <mergeCell ref="S134:S141"/>
    <mergeCell ref="T47:T57"/>
    <mergeCell ref="U47:U57"/>
    <mergeCell ref="V47:V57"/>
    <mergeCell ref="T26:T46"/>
    <mergeCell ref="W98:W106"/>
    <mergeCell ref="X98:X106"/>
    <mergeCell ref="X437:X444"/>
    <mergeCell ref="W142:W149"/>
    <mergeCell ref="X126:X133"/>
    <mergeCell ref="W58:W65"/>
    <mergeCell ref="U404:U412"/>
    <mergeCell ref="U386:U403"/>
    <mergeCell ref="T386:T403"/>
    <mergeCell ref="W378:W385"/>
    <mergeCell ref="W242:W249"/>
    <mergeCell ref="X90:X97"/>
    <mergeCell ref="W107:W117"/>
    <mergeCell ref="X82:X89"/>
    <mergeCell ref="X429:X436"/>
    <mergeCell ref="U226:U233"/>
    <mergeCell ref="X413:X428"/>
    <mergeCell ref="X161:X168"/>
    <mergeCell ref="W413:W428"/>
    <mergeCell ref="W429:W436"/>
    <mergeCell ref="X107:X117"/>
    <mergeCell ref="X177:X184"/>
    <mergeCell ref="X195:X202"/>
    <mergeCell ref="V226:V233"/>
    <mergeCell ref="W226:W233"/>
    <mergeCell ref="X226:X233"/>
    <mergeCell ref="X234:X241"/>
    <mergeCell ref="W260:W268"/>
    <mergeCell ref="W26:W46"/>
    <mergeCell ref="X6:X17"/>
    <mergeCell ref="U6:U17"/>
    <mergeCell ref="S26:S46"/>
    <mergeCell ref="X26:X46"/>
    <mergeCell ref="W18:W25"/>
    <mergeCell ref="U18:U25"/>
    <mergeCell ref="S18:S25"/>
    <mergeCell ref="S359:S368"/>
    <mergeCell ref="U66:U73"/>
    <mergeCell ref="I60:I61"/>
    <mergeCell ref="I476:I483"/>
    <mergeCell ref="I462:I463"/>
    <mergeCell ref="I562:I563"/>
    <mergeCell ref="I569:I571"/>
    <mergeCell ref="I154:I155"/>
    <mergeCell ref="I250:I251"/>
    <mergeCell ref="O250:O259"/>
    <mergeCell ref="P250:P259"/>
    <mergeCell ref="T369:T377"/>
    <mergeCell ref="X250:X259"/>
    <mergeCell ref="S378:S385"/>
    <mergeCell ref="T562:T571"/>
    <mergeCell ref="W386:W403"/>
    <mergeCell ref="V386:V403"/>
    <mergeCell ref="W47:W57"/>
    <mergeCell ref="X47:X57"/>
    <mergeCell ref="V250:V259"/>
    <mergeCell ref="W250:W259"/>
    <mergeCell ref="U26:U46"/>
    <mergeCell ref="V26:V46"/>
    <mergeCell ref="T437:T444"/>
    <mergeCell ref="U58:U65"/>
    <mergeCell ref="I557:I558"/>
    <mergeCell ref="Q6:Q17"/>
    <mergeCell ref="Q26:Q46"/>
    <mergeCell ref="R26:R46"/>
    <mergeCell ref="Q492:Q509"/>
    <mergeCell ref="U462:U483"/>
    <mergeCell ref="I490:I491"/>
    <mergeCell ref="X18:X25"/>
    <mergeCell ref="X134:X141"/>
    <mergeCell ref="X58:X65"/>
    <mergeCell ref="V573:V580"/>
    <mergeCell ref="S545:S552"/>
    <mergeCell ref="I441:I442"/>
    <mergeCell ref="I443:I444"/>
    <mergeCell ref="V6:V17"/>
    <mergeCell ref="W6:W17"/>
    <mergeCell ref="V18:V25"/>
    <mergeCell ref="I70:I71"/>
    <mergeCell ref="I64:I65"/>
    <mergeCell ref="I499:I503"/>
    <mergeCell ref="I518:I519"/>
    <mergeCell ref="I484:I485"/>
    <mergeCell ref="I453:I454"/>
    <mergeCell ref="I465:I470"/>
    <mergeCell ref="I494:I498"/>
    <mergeCell ref="I529:I530"/>
    <mergeCell ref="I564:I566"/>
    <mergeCell ref="I567:I568"/>
    <mergeCell ref="R562:R571"/>
    <mergeCell ref="S562:S571"/>
    <mergeCell ref="O26:O46"/>
    <mergeCell ref="K2:K4"/>
    <mergeCell ref="S6:S17"/>
    <mergeCell ref="O6:O17"/>
    <mergeCell ref="P6:P17"/>
    <mergeCell ref="R6:R17"/>
    <mergeCell ref="I2:I4"/>
    <mergeCell ref="T6:T17"/>
    <mergeCell ref="I16:I17"/>
    <mergeCell ref="L2:L4"/>
    <mergeCell ref="T18:T25"/>
    <mergeCell ref="I20:I21"/>
    <mergeCell ref="I22:I23"/>
    <mergeCell ref="I18:I19"/>
    <mergeCell ref="N2:N4"/>
    <mergeCell ref="M2:M4"/>
    <mergeCell ref="I24:I25"/>
    <mergeCell ref="O18:O25"/>
    <mergeCell ref="Q18:Q25"/>
    <mergeCell ref="R18:R25"/>
    <mergeCell ref="P18:P25"/>
    <mergeCell ref="J2:J4"/>
    <mergeCell ref="I6:I8"/>
    <mergeCell ref="I9:I12"/>
    <mergeCell ref="E26:E46"/>
    <mergeCell ref="H2:H4"/>
    <mergeCell ref="G18:G25"/>
    <mergeCell ref="F18:F25"/>
    <mergeCell ref="H6:H17"/>
    <mergeCell ref="H18:H25"/>
    <mergeCell ref="G2:G4"/>
    <mergeCell ref="F2:F4"/>
    <mergeCell ref="F6:F17"/>
    <mergeCell ref="E58:E65"/>
    <mergeCell ref="E66:E73"/>
    <mergeCell ref="E47:E57"/>
    <mergeCell ref="H66:H73"/>
    <mergeCell ref="I40:I44"/>
    <mergeCell ref="I13:I15"/>
    <mergeCell ref="H26:H46"/>
    <mergeCell ref="I66:I67"/>
    <mergeCell ref="G66:G73"/>
    <mergeCell ref="H58:H65"/>
    <mergeCell ref="G26:G46"/>
    <mergeCell ref="I58:I59"/>
    <mergeCell ref="I68:I69"/>
    <mergeCell ref="I26:I32"/>
    <mergeCell ref="G6:G17"/>
    <mergeCell ref="I72:I73"/>
    <mergeCell ref="I50:I52"/>
    <mergeCell ref="I53:I54"/>
    <mergeCell ref="I55:I57"/>
    <mergeCell ref="G47:G57"/>
    <mergeCell ref="H47:H57"/>
    <mergeCell ref="A2:A4"/>
    <mergeCell ref="B2:B4"/>
    <mergeCell ref="C2:C4"/>
    <mergeCell ref="E2:E4"/>
    <mergeCell ref="A18:A25"/>
    <mergeCell ref="B18:B25"/>
    <mergeCell ref="E6:E17"/>
    <mergeCell ref="E18:E25"/>
    <mergeCell ref="A6:A17"/>
    <mergeCell ref="C6:C17"/>
    <mergeCell ref="B6:B17"/>
    <mergeCell ref="C18:C25"/>
    <mergeCell ref="D2:D4"/>
    <mergeCell ref="C98:C106"/>
    <mergeCell ref="B118:B125"/>
    <mergeCell ref="B126:B133"/>
    <mergeCell ref="C126:C133"/>
    <mergeCell ref="C107:C117"/>
    <mergeCell ref="E74:E81"/>
    <mergeCell ref="E98:E106"/>
    <mergeCell ref="E107:E117"/>
    <mergeCell ref="A98:A106"/>
    <mergeCell ref="B74:B81"/>
    <mergeCell ref="C74:C81"/>
    <mergeCell ref="E82:E89"/>
    <mergeCell ref="E90:E97"/>
    <mergeCell ref="A47:A57"/>
    <mergeCell ref="B47:B57"/>
    <mergeCell ref="C47:C57"/>
    <mergeCell ref="A26:A46"/>
    <mergeCell ref="B26:B46"/>
    <mergeCell ref="C26:C46"/>
    <mergeCell ref="B58:B65"/>
    <mergeCell ref="A58:A65"/>
    <mergeCell ref="B66:B73"/>
    <mergeCell ref="C58:C65"/>
    <mergeCell ref="C66:C73"/>
    <mergeCell ref="B90:B97"/>
    <mergeCell ref="C90:C97"/>
    <mergeCell ref="C82:C89"/>
    <mergeCell ref="E234:E241"/>
    <mergeCell ref="A82:A89"/>
    <mergeCell ref="B82:B89"/>
    <mergeCell ref="A250:A259"/>
    <mergeCell ref="A177:A184"/>
    <mergeCell ref="B177:B184"/>
    <mergeCell ref="C177:C184"/>
    <mergeCell ref="C118:C125"/>
    <mergeCell ref="B98:B106"/>
    <mergeCell ref="E169:E176"/>
    <mergeCell ref="A126:A133"/>
    <mergeCell ref="A150:A160"/>
    <mergeCell ref="B150:B160"/>
    <mergeCell ref="B195:B202"/>
    <mergeCell ref="B250:B259"/>
    <mergeCell ref="D203:D217"/>
    <mergeCell ref="D218:D225"/>
    <mergeCell ref="D226:D233"/>
    <mergeCell ref="D234:D241"/>
    <mergeCell ref="D242:D249"/>
    <mergeCell ref="D250:D259"/>
    <mergeCell ref="A984:A991"/>
    <mergeCell ref="B1081:B1088"/>
    <mergeCell ref="C1041:C1048"/>
    <mergeCell ref="E134:E141"/>
    <mergeCell ref="A107:A117"/>
    <mergeCell ref="B107:B117"/>
    <mergeCell ref="A169:A176"/>
    <mergeCell ref="B169:B176"/>
    <mergeCell ref="C169:C176"/>
    <mergeCell ref="C134:C141"/>
    <mergeCell ref="A134:A141"/>
    <mergeCell ref="B134:B141"/>
    <mergeCell ref="E126:E133"/>
    <mergeCell ref="A359:A368"/>
    <mergeCell ref="A118:A125"/>
    <mergeCell ref="A66:A73"/>
    <mergeCell ref="A74:A81"/>
    <mergeCell ref="A90:A97"/>
    <mergeCell ref="A296:A304"/>
    <mergeCell ref="B296:B304"/>
    <mergeCell ref="B359:B368"/>
    <mergeCell ref="A305:A313"/>
    <mergeCell ref="B305:B313"/>
    <mergeCell ref="A287:A295"/>
    <mergeCell ref="B287:B295"/>
    <mergeCell ref="A667:A689"/>
    <mergeCell ref="A323:A331"/>
    <mergeCell ref="B323:B331"/>
    <mergeCell ref="A341:A349"/>
    <mergeCell ref="B341:B349"/>
    <mergeCell ref="A350:A358"/>
    <mergeCell ref="B350:B358"/>
    <mergeCell ref="A976:A983"/>
    <mergeCell ref="A946:A953"/>
    <mergeCell ref="C876:C883"/>
    <mergeCell ref="C908:C916"/>
    <mergeCell ref="C954:C961"/>
    <mergeCell ref="A698:A707"/>
    <mergeCell ref="B581:B649"/>
    <mergeCell ref="C581:C649"/>
    <mergeCell ref="B757:B773"/>
    <mergeCell ref="C782:C789"/>
    <mergeCell ref="A732:A739"/>
    <mergeCell ref="B1041:B1048"/>
    <mergeCell ref="B1073:B1080"/>
    <mergeCell ref="A1081:A1088"/>
    <mergeCell ref="B1018:B1027"/>
    <mergeCell ref="A1057:A1064"/>
    <mergeCell ref="A816:A824"/>
    <mergeCell ref="A749:A756"/>
    <mergeCell ref="A868:A875"/>
    <mergeCell ref="B900:B907"/>
    <mergeCell ref="A900:A907"/>
    <mergeCell ref="A892:A899"/>
    <mergeCell ref="A841:A848"/>
    <mergeCell ref="A858:A867"/>
    <mergeCell ref="A833:A840"/>
    <mergeCell ref="A1049:A1056"/>
    <mergeCell ref="A1041:A1048"/>
    <mergeCell ref="B908:B916"/>
    <mergeCell ref="C938:C945"/>
    <mergeCell ref="B740:B748"/>
    <mergeCell ref="A774:A781"/>
    <mergeCell ref="A740:A748"/>
    <mergeCell ref="A1073:A1080"/>
    <mergeCell ref="B1007:B1017"/>
    <mergeCell ref="B1049:B1056"/>
    <mergeCell ref="C1057:C1064"/>
    <mergeCell ref="A1113:A1120"/>
    <mergeCell ref="A1132:A1139"/>
    <mergeCell ref="A1158:A1165"/>
    <mergeCell ref="C1081:C1088"/>
    <mergeCell ref="B1113:B1120"/>
    <mergeCell ref="C1113:C1120"/>
    <mergeCell ref="A1140:A1148"/>
    <mergeCell ref="C1121:C1131"/>
    <mergeCell ref="C1149:C1157"/>
    <mergeCell ref="B1132:B1139"/>
    <mergeCell ref="C1065:C1072"/>
    <mergeCell ref="B876:B883"/>
    <mergeCell ref="A908:A916"/>
    <mergeCell ref="B984:B991"/>
    <mergeCell ref="B938:B945"/>
    <mergeCell ref="A876:A883"/>
    <mergeCell ref="A992:A1006"/>
    <mergeCell ref="B976:B983"/>
    <mergeCell ref="C1049:C1056"/>
    <mergeCell ref="C1018:C1027"/>
    <mergeCell ref="C917:C937"/>
    <mergeCell ref="A962:A975"/>
    <mergeCell ref="A1028:A1040"/>
    <mergeCell ref="C884:C891"/>
    <mergeCell ref="A1018:A1027"/>
    <mergeCell ref="A917:A937"/>
    <mergeCell ref="A938:A945"/>
    <mergeCell ref="B954:B961"/>
    <mergeCell ref="A1183:A1191"/>
    <mergeCell ref="A1105:A1112"/>
    <mergeCell ref="B1140:B1148"/>
    <mergeCell ref="C1073:C1080"/>
    <mergeCell ref="C1174:C1182"/>
    <mergeCell ref="C1183:C1191"/>
    <mergeCell ref="A1237:A1244"/>
    <mergeCell ref="B1097:B1104"/>
    <mergeCell ref="C1307:C1314"/>
    <mergeCell ref="C1210:C1218"/>
    <mergeCell ref="A1315:A1322"/>
    <mergeCell ref="B1192:B1201"/>
    <mergeCell ref="A1298:A1306"/>
    <mergeCell ref="C1192:C1201"/>
    <mergeCell ref="C1158:C1165"/>
    <mergeCell ref="A1210:A1218"/>
    <mergeCell ref="B1307:B1314"/>
    <mergeCell ref="B1266:B1273"/>
    <mergeCell ref="B1219:B1228"/>
    <mergeCell ref="B1245:B1252"/>
    <mergeCell ref="C1166:C1173"/>
    <mergeCell ref="A1174:A1182"/>
    <mergeCell ref="A1202:A1209"/>
    <mergeCell ref="C1266:C1273"/>
    <mergeCell ref="B1210:B1218"/>
    <mergeCell ref="B1298:B1306"/>
    <mergeCell ref="B1166:B1173"/>
    <mergeCell ref="B1121:B1131"/>
    <mergeCell ref="B1158:B1165"/>
    <mergeCell ref="A1149:A1157"/>
    <mergeCell ref="B1105:B1112"/>
    <mergeCell ref="C1097:C1104"/>
    <mergeCell ref="A1192:A1201"/>
    <mergeCell ref="A1065:A1072"/>
    <mergeCell ref="B1065:B1072"/>
    <mergeCell ref="A1097:A1104"/>
    <mergeCell ref="A1007:A1017"/>
    <mergeCell ref="C1202:C1209"/>
    <mergeCell ref="C1245:C1252"/>
    <mergeCell ref="A1166:A1173"/>
    <mergeCell ref="C1140:C1148"/>
    <mergeCell ref="C1253:C1265"/>
    <mergeCell ref="C1105:C1112"/>
    <mergeCell ref="B1057:B1064"/>
    <mergeCell ref="C984:C991"/>
    <mergeCell ref="B992:B1006"/>
    <mergeCell ref="A1245:A1252"/>
    <mergeCell ref="A1253:A1265"/>
    <mergeCell ref="B1202:B1209"/>
    <mergeCell ref="B1149:B1157"/>
    <mergeCell ref="B1089:B1096"/>
    <mergeCell ref="C1089:C1096"/>
    <mergeCell ref="A1089:A1096"/>
    <mergeCell ref="C1007:C1017"/>
    <mergeCell ref="C1132:C1139"/>
    <mergeCell ref="C1028:C1040"/>
    <mergeCell ref="C992:C1006"/>
    <mergeCell ref="B1229:B1236"/>
    <mergeCell ref="A1219:A1228"/>
    <mergeCell ref="B1174:B1182"/>
    <mergeCell ref="C1219:C1228"/>
    <mergeCell ref="A1229:A1236"/>
    <mergeCell ref="A1121:A1131"/>
    <mergeCell ref="B1183:B1191"/>
    <mergeCell ref="A782:A789"/>
    <mergeCell ref="B868:B875"/>
    <mergeCell ref="B841:B848"/>
    <mergeCell ref="B833:B840"/>
    <mergeCell ref="A954:A961"/>
    <mergeCell ref="B917:B937"/>
    <mergeCell ref="B962:B975"/>
    <mergeCell ref="A808:A815"/>
    <mergeCell ref="C892:C899"/>
    <mergeCell ref="C946:C953"/>
    <mergeCell ref="B816:B824"/>
    <mergeCell ref="C790:C798"/>
    <mergeCell ref="A849:A857"/>
    <mergeCell ref="A884:A891"/>
    <mergeCell ref="A799:A807"/>
    <mergeCell ref="B790:B798"/>
    <mergeCell ref="E841:E848"/>
    <mergeCell ref="D816:D824"/>
    <mergeCell ref="D825:D832"/>
    <mergeCell ref="D833:D840"/>
    <mergeCell ref="D841:D848"/>
    <mergeCell ref="D849:D857"/>
    <mergeCell ref="D858:D867"/>
    <mergeCell ref="D868:D875"/>
    <mergeCell ref="D876:D883"/>
    <mergeCell ref="B946:B953"/>
    <mergeCell ref="B825:B832"/>
    <mergeCell ref="C841:C848"/>
    <mergeCell ref="B849:B857"/>
    <mergeCell ref="C833:C840"/>
    <mergeCell ref="C849:C857"/>
    <mergeCell ref="D892:D899"/>
    <mergeCell ref="B732:B739"/>
    <mergeCell ref="B799:B807"/>
    <mergeCell ref="C976:C983"/>
    <mergeCell ref="C749:C756"/>
    <mergeCell ref="B1028:B1040"/>
    <mergeCell ref="C757:C773"/>
    <mergeCell ref="I1113:I1114"/>
    <mergeCell ref="V1438:V1445"/>
    <mergeCell ref="I1190:I1191"/>
    <mergeCell ref="I1177:I1178"/>
    <mergeCell ref="I1179:I1180"/>
    <mergeCell ref="I1202:I1203"/>
    <mergeCell ref="I1186:I1187"/>
    <mergeCell ref="I1215:I1216"/>
    <mergeCell ref="I1233:I1234"/>
    <mergeCell ref="S1315:S1322"/>
    <mergeCell ref="I1138:I1139"/>
    <mergeCell ref="I1121:I1125"/>
    <mergeCell ref="U1121:U1131"/>
    <mergeCell ref="I1136:I1137"/>
    <mergeCell ref="I1105:I1106"/>
    <mergeCell ref="U1113:U1120"/>
    <mergeCell ref="O1166:O1173"/>
    <mergeCell ref="C1298:C1306"/>
    <mergeCell ref="B1253:B1265"/>
    <mergeCell ref="C1229:C1236"/>
    <mergeCell ref="C1237:C1244"/>
    <mergeCell ref="B1237:B1244"/>
    <mergeCell ref="C732:C739"/>
    <mergeCell ref="C774:C781"/>
    <mergeCell ref="R938:R945"/>
    <mergeCell ref="S1028:S1040"/>
    <mergeCell ref="O1422:O1429"/>
    <mergeCell ref="P1331:P1339"/>
    <mergeCell ref="I1481:I1482"/>
    <mergeCell ref="R1422:R1429"/>
    <mergeCell ref="P1097:P1104"/>
    <mergeCell ref="R1113:R1120"/>
    <mergeCell ref="R1105:R1112"/>
    <mergeCell ref="U1140:U1148"/>
    <mergeCell ref="Q1132:Q1139"/>
    <mergeCell ref="C690:C697"/>
    <mergeCell ref="F849:F857"/>
    <mergeCell ref="F868:F875"/>
    <mergeCell ref="F732:F739"/>
    <mergeCell ref="E825:E832"/>
    <mergeCell ref="E816:E824"/>
    <mergeCell ref="C962:C975"/>
    <mergeCell ref="F946:F953"/>
    <mergeCell ref="C740:C748"/>
    <mergeCell ref="F1478:F1488"/>
    <mergeCell ref="G1174:G1182"/>
    <mergeCell ref="F1132:F1139"/>
    <mergeCell ref="H1210:H1218"/>
    <mergeCell ref="H1158:H1165"/>
    <mergeCell ref="G1140:G1148"/>
    <mergeCell ref="G1149:G1157"/>
    <mergeCell ref="H1140:H1148"/>
    <mergeCell ref="G1166:G1173"/>
    <mergeCell ref="H1166:H1173"/>
    <mergeCell ref="G1158:G1165"/>
    <mergeCell ref="H1219:H1228"/>
    <mergeCell ref="F1245:F1252"/>
    <mergeCell ref="G1237:G1244"/>
    <mergeCell ref="O1132:O1139"/>
    <mergeCell ref="Q1105:Q1112"/>
    <mergeCell ref="I1298:I1299"/>
    <mergeCell ref="P1183:P1191"/>
    <mergeCell ref="R1132:R1139"/>
    <mergeCell ref="O1140:O1148"/>
    <mergeCell ref="S1132:S1139"/>
    <mergeCell ref="I1237:I1238"/>
    <mergeCell ref="I1143:I1144"/>
    <mergeCell ref="I1158:I1159"/>
    <mergeCell ref="I1168:I1169"/>
    <mergeCell ref="X1237:X1244"/>
    <mergeCell ref="V1183:V1191"/>
    <mergeCell ref="T1158:T1165"/>
    <mergeCell ref="I1103:I1104"/>
    <mergeCell ref="I1134:I1135"/>
    <mergeCell ref="I1109:I1110"/>
    <mergeCell ref="P1105:P1112"/>
    <mergeCell ref="P1149:P1157"/>
    <mergeCell ref="Q1140:Q1148"/>
    <mergeCell ref="W1121:W1131"/>
    <mergeCell ref="X1113:X1120"/>
    <mergeCell ref="T1121:T1131"/>
    <mergeCell ref="U1105:U1112"/>
    <mergeCell ref="S1097:S1104"/>
    <mergeCell ref="T1097:T1104"/>
    <mergeCell ref="W1282:W1289"/>
    <mergeCell ref="X1282:X1289"/>
    <mergeCell ref="O1290:O1297"/>
    <mergeCell ref="R1237:R1244"/>
    <mergeCell ref="I1231:I1232"/>
    <mergeCell ref="S1229:S1236"/>
    <mergeCell ref="I1274:I1275"/>
    <mergeCell ref="O1274:O1281"/>
    <mergeCell ref="P1274:P1281"/>
    <mergeCell ref="P1413:P1421"/>
    <mergeCell ref="R1402:R1412"/>
    <mergeCell ref="O1352:O1391"/>
    <mergeCell ref="I1337:I1339"/>
    <mergeCell ref="S1219:S1228"/>
    <mergeCell ref="O1323:O1330"/>
    <mergeCell ref="S1266:S1273"/>
    <mergeCell ref="R1298:R1306"/>
    <mergeCell ref="I1149:I1151"/>
    <mergeCell ref="I1156:I1157"/>
    <mergeCell ref="Q1149:Q1157"/>
    <mergeCell ref="Q1298:Q1306"/>
    <mergeCell ref="O1202:O1209"/>
    <mergeCell ref="O1315:O1322"/>
    <mergeCell ref="O1402:O1412"/>
    <mergeCell ref="I1404:I1406"/>
    <mergeCell ref="R1315:R1322"/>
    <mergeCell ref="O1266:O1273"/>
    <mergeCell ref="O1298:O1306"/>
    <mergeCell ref="O1307:O1314"/>
    <mergeCell ref="I1307:I1308"/>
    <mergeCell ref="I1272:I1273"/>
    <mergeCell ref="I1300:I1302"/>
    <mergeCell ref="I1303:I1304"/>
    <mergeCell ref="Q1315:Q1322"/>
    <mergeCell ref="Q1282:Q1289"/>
    <mergeCell ref="R1282:R1289"/>
    <mergeCell ref="S1282:S1289"/>
    <mergeCell ref="O1282:O1289"/>
    <mergeCell ref="P1282:P1289"/>
    <mergeCell ref="I1305:I1306"/>
    <mergeCell ref="O1253:O1265"/>
    <mergeCell ref="R1290:R1297"/>
    <mergeCell ref="S1290:S1297"/>
    <mergeCell ref="I1325:I1326"/>
    <mergeCell ref="I1276:I1277"/>
    <mergeCell ref="I1278:I1279"/>
    <mergeCell ref="I1280:I1281"/>
    <mergeCell ref="F1307:F1314"/>
    <mergeCell ref="I1335:I1336"/>
    <mergeCell ref="I1361:I1369"/>
    <mergeCell ref="I1392:I1393"/>
    <mergeCell ref="I1342:I1343"/>
    <mergeCell ref="I1379:I1391"/>
    <mergeCell ref="I1327:I1328"/>
    <mergeCell ref="I1315:I1316"/>
    <mergeCell ref="F1422:F1429"/>
    <mergeCell ref="H1331:H1339"/>
    <mergeCell ref="H1307:H1314"/>
    <mergeCell ref="H1422:H1429"/>
    <mergeCell ref="H1402:H1412"/>
    <mergeCell ref="G1323:G1330"/>
    <mergeCell ref="I1317:I1318"/>
    <mergeCell ref="I1319:I1320"/>
    <mergeCell ref="I1370:I1378"/>
    <mergeCell ref="F1352:F1391"/>
    <mergeCell ref="H1298:H1306"/>
    <mergeCell ref="F1290:F1297"/>
    <mergeCell ref="G1282:G1289"/>
    <mergeCell ref="H1282:H1289"/>
    <mergeCell ref="V1446:V1457"/>
    <mergeCell ref="X1458:X1465"/>
    <mergeCell ref="W1458:W1465"/>
    <mergeCell ref="X1340:X1351"/>
    <mergeCell ref="U1340:U1351"/>
    <mergeCell ref="W1340:W1351"/>
    <mergeCell ref="R1340:R1351"/>
    <mergeCell ref="W1392:W1401"/>
    <mergeCell ref="U1438:U1445"/>
    <mergeCell ref="T1340:T1351"/>
    <mergeCell ref="V1340:V1351"/>
    <mergeCell ref="R1446:R1457"/>
    <mergeCell ref="P1422:P1429"/>
    <mergeCell ref="O1446:O1457"/>
    <mergeCell ref="I1533:I1535"/>
    <mergeCell ref="O1514:O1521"/>
    <mergeCell ref="P1430:P1437"/>
    <mergeCell ref="I1506:I1507"/>
    <mergeCell ref="Q1422:Q1429"/>
    <mergeCell ref="I1436:I1437"/>
    <mergeCell ref="I1522:I1523"/>
    <mergeCell ref="I1455:I1457"/>
    <mergeCell ref="I1464:I1465"/>
    <mergeCell ref="P1458:P1465"/>
    <mergeCell ref="P1438:P1445"/>
    <mergeCell ref="Q1458:Q1465"/>
    <mergeCell ref="O1458:O1465"/>
    <mergeCell ref="I1472:I1474"/>
    <mergeCell ref="O1478:O1488"/>
    <mergeCell ref="O1430:O1437"/>
    <mergeCell ref="I1466:I1468"/>
    <mergeCell ref="I1349:I1351"/>
    <mergeCell ref="X1430:X1437"/>
    <mergeCell ref="T1392:T1401"/>
    <mergeCell ref="Q1323:Q1330"/>
    <mergeCell ref="X1331:X1339"/>
    <mergeCell ref="S1331:S1339"/>
    <mergeCell ref="R1331:R1339"/>
    <mergeCell ref="V1323:V1330"/>
    <mergeCell ref="R1352:R1391"/>
    <mergeCell ref="X1352:X1391"/>
    <mergeCell ref="X1392:X1401"/>
    <mergeCell ref="R1392:R1401"/>
    <mergeCell ref="Q1392:Q1401"/>
    <mergeCell ref="U1413:U1421"/>
    <mergeCell ref="V1413:V1421"/>
    <mergeCell ref="Q1430:Q1437"/>
    <mergeCell ref="U1430:U1437"/>
    <mergeCell ref="R1430:R1437"/>
    <mergeCell ref="W1402:W1412"/>
    <mergeCell ref="X1402:X1412"/>
    <mergeCell ref="U1402:U1412"/>
    <mergeCell ref="V1402:V1412"/>
    <mergeCell ref="R1413:R1421"/>
    <mergeCell ref="S1413:S1421"/>
    <mergeCell ref="W1352:W1391"/>
    <mergeCell ref="U1323:U1330"/>
    <mergeCell ref="I439:I440"/>
    <mergeCell ref="S1402:S1412"/>
    <mergeCell ref="S1392:S1401"/>
    <mergeCell ref="O1331:O1339"/>
    <mergeCell ref="V1315:V1322"/>
    <mergeCell ref="V1392:V1401"/>
    <mergeCell ref="U1315:U1322"/>
    <mergeCell ref="P1392:P1401"/>
    <mergeCell ref="T1402:T1412"/>
    <mergeCell ref="Q1402:Q1412"/>
    <mergeCell ref="T1323:T1330"/>
    <mergeCell ref="U1352:U1391"/>
    <mergeCell ref="Q1340:Q1351"/>
    <mergeCell ref="S1352:S1391"/>
    <mergeCell ref="P1352:P1391"/>
    <mergeCell ref="V1352:V1391"/>
    <mergeCell ref="Q1331:Q1339"/>
    <mergeCell ref="O1392:O1401"/>
    <mergeCell ref="P1340:P1351"/>
    <mergeCell ref="P1323:P1330"/>
    <mergeCell ref="T1331:T1339"/>
    <mergeCell ref="U1331:U1339"/>
    <mergeCell ref="V1331:V1339"/>
    <mergeCell ref="S1323:S1330"/>
    <mergeCell ref="Q1352:Q1391"/>
    <mergeCell ref="U1392:U1401"/>
    <mergeCell ref="T1352:T1391"/>
    <mergeCell ref="I1331:I1332"/>
    <mergeCell ref="I1311:I1312"/>
    <mergeCell ref="I1243:I1244"/>
    <mergeCell ref="I1282:I1283"/>
    <mergeCell ref="P1315:P1322"/>
    <mergeCell ref="H437:H444"/>
    <mergeCell ref="G553:G560"/>
    <mergeCell ref="G484:G491"/>
    <mergeCell ref="G462:G483"/>
    <mergeCell ref="O1149:O1157"/>
    <mergeCell ref="I1268:I1269"/>
    <mergeCell ref="I1270:I1271"/>
    <mergeCell ref="I1251:I1252"/>
    <mergeCell ref="I1164:I1165"/>
    <mergeCell ref="Q1174:Q1182"/>
    <mergeCell ref="P1245:P1252"/>
    <mergeCell ref="O1245:O1252"/>
    <mergeCell ref="I1045:I1046"/>
    <mergeCell ref="I884:I885"/>
    <mergeCell ref="I882:I883"/>
    <mergeCell ref="Q1202:Q1209"/>
    <mergeCell ref="I1217:I1218"/>
    <mergeCell ref="P1192:P1201"/>
    <mergeCell ref="I1266:I1267"/>
    <mergeCell ref="I933:I937"/>
    <mergeCell ref="I928:I932"/>
    <mergeCell ref="I1128:I1129"/>
    <mergeCell ref="I1130:I1131"/>
    <mergeCell ref="I1192:I1195"/>
    <mergeCell ref="I1235:I1236"/>
    <mergeCell ref="I1188:I1189"/>
    <mergeCell ref="I1227:I1228"/>
    <mergeCell ref="O1229:O1236"/>
    <mergeCell ref="I1309:I1310"/>
    <mergeCell ref="I1241:I1242"/>
    <mergeCell ref="P1253:P1265"/>
    <mergeCell ref="I134:I135"/>
    <mergeCell ref="I136:I137"/>
    <mergeCell ref="I138:I139"/>
    <mergeCell ref="I140:I141"/>
    <mergeCell ref="I559:I560"/>
    <mergeCell ref="I553:I554"/>
    <mergeCell ref="I471:I475"/>
    <mergeCell ref="I362:I364"/>
    <mergeCell ref="I365:I366"/>
    <mergeCell ref="I510:I511"/>
    <mergeCell ref="I700:I703"/>
    <mergeCell ref="H492:H509"/>
    <mergeCell ref="I457:I459"/>
    <mergeCell ref="I460:I461"/>
    <mergeCell ref="I486:I487"/>
    <mergeCell ref="I512:I514"/>
    <mergeCell ref="I531:I534"/>
    <mergeCell ref="I535:I540"/>
    <mergeCell ref="H250:H259"/>
    <mergeCell ref="I451:I452"/>
    <mergeCell ref="H218:H225"/>
    <mergeCell ref="H234:H241"/>
    <mergeCell ref="H287:H295"/>
    <mergeCell ref="H203:H217"/>
    <mergeCell ref="H305:H313"/>
    <mergeCell ref="I305:I306"/>
    <mergeCell ref="H529:H544"/>
    <mergeCell ref="I236:I237"/>
    <mergeCell ref="I228:I229"/>
    <mergeCell ref="I230:I231"/>
    <mergeCell ref="I232:I233"/>
    <mergeCell ref="I316:I317"/>
    <mergeCell ref="F26:F46"/>
    <mergeCell ref="H1253:H1265"/>
    <mergeCell ref="G1192:G1201"/>
    <mergeCell ref="G1466:G1477"/>
    <mergeCell ref="F1413:F1421"/>
    <mergeCell ref="F1105:F1112"/>
    <mergeCell ref="F1113:F1120"/>
    <mergeCell ref="F1506:F1513"/>
    <mergeCell ref="G1089:G1096"/>
    <mergeCell ref="G1007:G1017"/>
    <mergeCell ref="G404:G412"/>
    <mergeCell ref="H386:H403"/>
    <mergeCell ref="F359:F368"/>
    <mergeCell ref="F484:F491"/>
    <mergeCell ref="F58:F65"/>
    <mergeCell ref="F66:F73"/>
    <mergeCell ref="G58:G65"/>
    <mergeCell ref="G562:G571"/>
    <mergeCell ref="H510:H519"/>
    <mergeCell ref="G510:G519"/>
    <mergeCell ref="F510:F519"/>
    <mergeCell ref="H545:H552"/>
    <mergeCell ref="F520:F528"/>
    <mergeCell ref="G332:G340"/>
    <mergeCell ref="H332:H340"/>
    <mergeCell ref="G341:G349"/>
    <mergeCell ref="H142:H149"/>
    <mergeCell ref="G698:G707"/>
    <mergeCell ref="G453:G461"/>
    <mergeCell ref="G250:G259"/>
    <mergeCell ref="G492:G509"/>
    <mergeCell ref="G437:G444"/>
    <mergeCell ref="F413:F428"/>
    <mergeCell ref="F386:F403"/>
    <mergeCell ref="G386:G403"/>
    <mergeCell ref="G413:G428"/>
    <mergeCell ref="G573:G580"/>
    <mergeCell ref="G1430:G1437"/>
    <mergeCell ref="H962:H975"/>
    <mergeCell ref="F1229:F1236"/>
    <mergeCell ref="F1174:F1182"/>
    <mergeCell ref="G816:G824"/>
    <mergeCell ref="H1041:H1048"/>
    <mergeCell ref="G992:G1006"/>
    <mergeCell ref="H954:H961"/>
    <mergeCell ref="H946:H953"/>
    <mergeCell ref="F938:F945"/>
    <mergeCell ref="H884:H891"/>
    <mergeCell ref="F74:F81"/>
    <mergeCell ref="F1237:F1244"/>
    <mergeCell ref="G954:G961"/>
    <mergeCell ref="H938:H945"/>
    <mergeCell ref="G976:G983"/>
    <mergeCell ref="G984:G991"/>
    <mergeCell ref="G1018:G1027"/>
    <mergeCell ref="G1105:G1112"/>
    <mergeCell ref="G1183:G1191"/>
    <mergeCell ref="G938:G945"/>
    <mergeCell ref="G1073:G1080"/>
    <mergeCell ref="F1028:F1040"/>
    <mergeCell ref="H816:H824"/>
    <mergeCell ref="G1266:G1273"/>
    <mergeCell ref="G1245:G1252"/>
    <mergeCell ref="G1202:G1209"/>
    <mergeCell ref="H1315:H1322"/>
    <mergeCell ref="E1392:E1401"/>
    <mergeCell ref="A1413:A1421"/>
    <mergeCell ref="E1402:E1412"/>
    <mergeCell ref="C1352:C1391"/>
    <mergeCell ref="F1331:F1339"/>
    <mergeCell ref="A1307:A1314"/>
    <mergeCell ref="A1458:A1465"/>
    <mergeCell ref="E1307:E1314"/>
    <mergeCell ref="F1282:F1289"/>
    <mergeCell ref="C1290:C1297"/>
    <mergeCell ref="A1340:A1351"/>
    <mergeCell ref="H1132:H1139"/>
    <mergeCell ref="F1140:F1148"/>
    <mergeCell ref="G900:G907"/>
    <mergeCell ref="G1274:G1281"/>
    <mergeCell ref="B1315:B1322"/>
    <mergeCell ref="B1392:B1401"/>
    <mergeCell ref="B1402:B1412"/>
    <mergeCell ref="C1392:C1401"/>
    <mergeCell ref="C1438:C1445"/>
    <mergeCell ref="A1352:A1391"/>
    <mergeCell ref="B1331:B1339"/>
    <mergeCell ref="C1331:C1339"/>
    <mergeCell ref="B1323:B1330"/>
    <mergeCell ref="C1323:C1330"/>
    <mergeCell ref="A1402:A1412"/>
    <mergeCell ref="B1352:B1391"/>
    <mergeCell ref="B1413:B1421"/>
    <mergeCell ref="C1413:C1421"/>
    <mergeCell ref="B1458:B1465"/>
    <mergeCell ref="G1438:G1445"/>
    <mergeCell ref="A1331:A1339"/>
    <mergeCell ref="B1340:B1351"/>
    <mergeCell ref="C1340:C1351"/>
    <mergeCell ref="A1446:A1457"/>
    <mergeCell ref="C1315:C1322"/>
    <mergeCell ref="E1422:E1429"/>
    <mergeCell ref="E1438:E1445"/>
    <mergeCell ref="C1446:C1457"/>
    <mergeCell ref="E1352:E1391"/>
    <mergeCell ref="A1323:A1330"/>
    <mergeCell ref="E1340:E1351"/>
    <mergeCell ref="D1315:D1322"/>
    <mergeCell ref="D1323:D1330"/>
    <mergeCell ref="D1331:D1339"/>
    <mergeCell ref="D1340:D1351"/>
    <mergeCell ref="D1352:D1391"/>
    <mergeCell ref="D1392:D1401"/>
    <mergeCell ref="D1402:D1412"/>
    <mergeCell ref="D1413:D1421"/>
    <mergeCell ref="D1422:D1429"/>
    <mergeCell ref="D1430:D1437"/>
    <mergeCell ref="A1392:A1401"/>
    <mergeCell ref="E1430:E1437"/>
    <mergeCell ref="E1446:E1457"/>
    <mergeCell ref="C1458:C1465"/>
    <mergeCell ref="B1422:B1429"/>
    <mergeCell ref="A1438:A1445"/>
    <mergeCell ref="B1438:B1445"/>
    <mergeCell ref="B1430:B1437"/>
    <mergeCell ref="C1402:C1412"/>
    <mergeCell ref="C1478:C1488"/>
    <mergeCell ref="A1430:A1437"/>
    <mergeCell ref="A1466:A1477"/>
    <mergeCell ref="D1438:D1445"/>
    <mergeCell ref="D1446:D1457"/>
    <mergeCell ref="D1458:D1465"/>
    <mergeCell ref="D1466:D1477"/>
    <mergeCell ref="D1478:D1488"/>
    <mergeCell ref="C1430:C1437"/>
    <mergeCell ref="A1422:A1429"/>
    <mergeCell ref="C1422:C1429"/>
    <mergeCell ref="E1458:E1465"/>
    <mergeCell ref="E1466:E1477"/>
    <mergeCell ref="B1446:B1457"/>
    <mergeCell ref="C1466:C1477"/>
    <mergeCell ref="B1466:B1477"/>
    <mergeCell ref="D1489:D1497"/>
    <mergeCell ref="D1498:D1505"/>
    <mergeCell ref="D1506:D1513"/>
    <mergeCell ref="D1514:D1521"/>
    <mergeCell ref="D1522:D1529"/>
    <mergeCell ref="D1530:D1542"/>
    <mergeCell ref="E1478:E1488"/>
    <mergeCell ref="C1489:C1497"/>
    <mergeCell ref="A1489:A1497"/>
    <mergeCell ref="E1514:E1521"/>
    <mergeCell ref="B1498:B1505"/>
    <mergeCell ref="C1543:C1550"/>
    <mergeCell ref="C1530:C1542"/>
    <mergeCell ref="C1522:C1529"/>
    <mergeCell ref="A1498:A1505"/>
    <mergeCell ref="A1543:A1550"/>
    <mergeCell ref="C1498:C1505"/>
    <mergeCell ref="B1543:B1550"/>
    <mergeCell ref="D1543:D1550"/>
    <mergeCell ref="B1530:B1542"/>
    <mergeCell ref="A1514:A1521"/>
    <mergeCell ref="B1514:B1521"/>
    <mergeCell ref="C1514:C1521"/>
    <mergeCell ref="A1478:A1488"/>
    <mergeCell ref="B1478:B1488"/>
    <mergeCell ref="E1543:E1550"/>
    <mergeCell ref="E1506:E1513"/>
    <mergeCell ref="H1323:H1330"/>
    <mergeCell ref="G1298:G1306"/>
    <mergeCell ref="H1274:H1281"/>
    <mergeCell ref="H1446:H1457"/>
    <mergeCell ref="I1399:I1401"/>
    <mergeCell ref="I1344:I1347"/>
    <mergeCell ref="I1333:I1334"/>
    <mergeCell ref="B1551:B1561"/>
    <mergeCell ref="A1506:A1513"/>
    <mergeCell ref="B1506:B1513"/>
    <mergeCell ref="A1522:A1529"/>
    <mergeCell ref="A1530:A1542"/>
    <mergeCell ref="A1607:A1615"/>
    <mergeCell ref="B1489:B1497"/>
    <mergeCell ref="B1785:B1792"/>
    <mergeCell ref="E1489:E1497"/>
    <mergeCell ref="A1551:A1561"/>
    <mergeCell ref="E1696:E1719"/>
    <mergeCell ref="D1551:D1561"/>
    <mergeCell ref="D1562:D1574"/>
    <mergeCell ref="D1575:D1582"/>
    <mergeCell ref="D1583:D1591"/>
    <mergeCell ref="D1592:D1598"/>
    <mergeCell ref="D1599:D1606"/>
    <mergeCell ref="A1660:A1668"/>
    <mergeCell ref="B1660:B1668"/>
    <mergeCell ref="C1506:C1513"/>
    <mergeCell ref="A1583:A1591"/>
    <mergeCell ref="A1575:A1582"/>
    <mergeCell ref="A1592:A1598"/>
    <mergeCell ref="B1522:B1529"/>
    <mergeCell ref="C1592:C1598"/>
    <mergeCell ref="H1266:H1273"/>
    <mergeCell ref="O1413:O1421"/>
    <mergeCell ref="Q1245:Q1252"/>
    <mergeCell ref="Q1266:Q1273"/>
    <mergeCell ref="T1253:T1265"/>
    <mergeCell ref="G1315:G1322"/>
    <mergeCell ref="G1253:G1265"/>
    <mergeCell ref="H1392:H1401"/>
    <mergeCell ref="H1413:H1421"/>
    <mergeCell ref="G1413:G1421"/>
    <mergeCell ref="Q1307:Q1314"/>
    <mergeCell ref="T1266:T1273"/>
    <mergeCell ref="T1298:T1306"/>
    <mergeCell ref="H1352:H1391"/>
    <mergeCell ref="I1410:I1412"/>
    <mergeCell ref="I1394:I1395"/>
    <mergeCell ref="F1446:F1457"/>
    <mergeCell ref="F1430:F1437"/>
    <mergeCell ref="G1331:G1339"/>
    <mergeCell ref="F1402:F1412"/>
    <mergeCell ref="F1298:F1306"/>
    <mergeCell ref="G1352:G1391"/>
    <mergeCell ref="F1340:F1351"/>
    <mergeCell ref="F1323:F1330"/>
    <mergeCell ref="F1315:F1322"/>
    <mergeCell ref="G1307:G1314"/>
    <mergeCell ref="F1274:F1281"/>
    <mergeCell ref="I1340:I1341"/>
    <mergeCell ref="I1313:I1314"/>
    <mergeCell ref="I1329:I1330"/>
    <mergeCell ref="I1321:I1322"/>
    <mergeCell ref="H1340:H1351"/>
    <mergeCell ref="P1298:P1306"/>
    <mergeCell ref="S1307:S1314"/>
    <mergeCell ref="S1298:S1306"/>
    <mergeCell ref="I1260:I1265"/>
    <mergeCell ref="I1255:I1257"/>
    <mergeCell ref="V1298:V1306"/>
    <mergeCell ref="U1298:U1306"/>
    <mergeCell ref="U1253:U1265"/>
    <mergeCell ref="T1245:T1252"/>
    <mergeCell ref="V1229:V1236"/>
    <mergeCell ref="P1266:P1273"/>
    <mergeCell ref="Q1237:Q1244"/>
    <mergeCell ref="T1307:T1314"/>
    <mergeCell ref="P1307:P1314"/>
    <mergeCell ref="R1266:R1273"/>
    <mergeCell ref="I1181:I1182"/>
    <mergeCell ref="I1204:I1205"/>
    <mergeCell ref="I1206:I1207"/>
    <mergeCell ref="I1229:I1230"/>
    <mergeCell ref="I1239:I1240"/>
    <mergeCell ref="I1245:I1246"/>
    <mergeCell ref="I1253:I1254"/>
    <mergeCell ref="I1258:I1259"/>
    <mergeCell ref="I1200:I1201"/>
    <mergeCell ref="I1249:I1250"/>
    <mergeCell ref="I1247:I1248"/>
    <mergeCell ref="R1183:R1191"/>
    <mergeCell ref="V1307:V1314"/>
    <mergeCell ref="R1307:R1314"/>
    <mergeCell ref="S1237:S1244"/>
    <mergeCell ref="R1229:R1236"/>
    <mergeCell ref="O1237:O1244"/>
    <mergeCell ref="I1170:I1171"/>
    <mergeCell ref="I1210:I1212"/>
    <mergeCell ref="O1219:O1228"/>
    <mergeCell ref="I1198:I1199"/>
    <mergeCell ref="R1202:R1209"/>
    <mergeCell ref="R1192:R1201"/>
    <mergeCell ref="I1172:I1173"/>
    <mergeCell ref="O1192:O1201"/>
    <mergeCell ref="Q1192:Q1201"/>
    <mergeCell ref="I1174:I1176"/>
    <mergeCell ref="I1183:I1185"/>
    <mergeCell ref="I1223:I1224"/>
    <mergeCell ref="I1213:I1214"/>
    <mergeCell ref="I1225:I1226"/>
    <mergeCell ref="I1208:I1209"/>
    <mergeCell ref="I1219:I1222"/>
    <mergeCell ref="O1183:O1191"/>
    <mergeCell ref="I1196:I1197"/>
    <mergeCell ref="R1245:R1252"/>
    <mergeCell ref="U1229:U1236"/>
    <mergeCell ref="O1210:O1218"/>
    <mergeCell ref="U1174:U1182"/>
    <mergeCell ref="Q1158:Q1165"/>
    <mergeCell ref="Q1253:Q1265"/>
    <mergeCell ref="P1174:P1182"/>
    <mergeCell ref="O1174:O1182"/>
    <mergeCell ref="Q1210:Q1218"/>
    <mergeCell ref="P1202:P1209"/>
    <mergeCell ref="Q1166:Q1173"/>
    <mergeCell ref="P1229:P1236"/>
    <mergeCell ref="P1158:P1165"/>
    <mergeCell ref="P1166:P1173"/>
    <mergeCell ref="P1210:P1218"/>
    <mergeCell ref="Q1229:Q1236"/>
    <mergeCell ref="V1266:V1273"/>
    <mergeCell ref="R1174:R1182"/>
    <mergeCell ref="T1237:T1244"/>
    <mergeCell ref="U1219:U1228"/>
    <mergeCell ref="V1202:V1209"/>
    <mergeCell ref="V1237:V1244"/>
    <mergeCell ref="U1202:U1209"/>
    <mergeCell ref="P1219:P1228"/>
    <mergeCell ref="O1158:O1165"/>
    <mergeCell ref="R1219:R1228"/>
    <mergeCell ref="Q1219:Q1228"/>
    <mergeCell ref="S1210:S1218"/>
    <mergeCell ref="R1210:R1218"/>
    <mergeCell ref="S1202:S1209"/>
    <mergeCell ref="V1253:V1265"/>
    <mergeCell ref="P1237:P1244"/>
    <mergeCell ref="S1149:S1157"/>
    <mergeCell ref="R1166:R1173"/>
    <mergeCell ref="W1245:W1252"/>
    <mergeCell ref="X1229:X1236"/>
    <mergeCell ref="W1253:W1265"/>
    <mergeCell ref="V1219:V1228"/>
    <mergeCell ref="V1210:V1218"/>
    <mergeCell ref="V1245:V1252"/>
    <mergeCell ref="T1219:T1228"/>
    <mergeCell ref="T1229:T1236"/>
    <mergeCell ref="X1245:X1252"/>
    <mergeCell ref="U1237:U1244"/>
    <mergeCell ref="S1253:S1265"/>
    <mergeCell ref="S1192:S1201"/>
    <mergeCell ref="R1149:R1157"/>
    <mergeCell ref="S1245:S1252"/>
    <mergeCell ref="U1183:U1191"/>
    <mergeCell ref="U1192:U1201"/>
    <mergeCell ref="U1149:U1157"/>
    <mergeCell ref="S1166:S1173"/>
    <mergeCell ref="S1183:S1191"/>
    <mergeCell ref="T1210:T1218"/>
    <mergeCell ref="T1202:T1209"/>
    <mergeCell ref="U1210:U1218"/>
    <mergeCell ref="T1192:T1201"/>
    <mergeCell ref="X1253:X1265"/>
    <mergeCell ref="U1245:U1252"/>
    <mergeCell ref="T1174:T1182"/>
    <mergeCell ref="S1174:S1182"/>
    <mergeCell ref="V1158:V1165"/>
    <mergeCell ref="S1158:S1165"/>
    <mergeCell ref="R1253:R1265"/>
    <mergeCell ref="X908:X916"/>
    <mergeCell ref="V976:V983"/>
    <mergeCell ref="U976:U983"/>
    <mergeCell ref="V908:V916"/>
    <mergeCell ref="U908:U916"/>
    <mergeCell ref="V954:V961"/>
    <mergeCell ref="V1018:V1027"/>
    <mergeCell ref="X938:X945"/>
    <mergeCell ref="X1049:X1056"/>
    <mergeCell ref="V1097:V1104"/>
    <mergeCell ref="W1298:W1306"/>
    <mergeCell ref="X1174:X1182"/>
    <mergeCell ref="W1266:W1273"/>
    <mergeCell ref="W1140:W1148"/>
    <mergeCell ref="W900:W907"/>
    <mergeCell ref="X900:X907"/>
    <mergeCell ref="X876:X883"/>
    <mergeCell ref="X1097:X1104"/>
    <mergeCell ref="X1149:X1157"/>
    <mergeCell ref="W1237:W1244"/>
    <mergeCell ref="W1229:W1236"/>
    <mergeCell ref="W1166:W1173"/>
    <mergeCell ref="X962:X975"/>
    <mergeCell ref="X1210:X1218"/>
    <mergeCell ref="X1219:X1228"/>
    <mergeCell ref="W1219:W1228"/>
    <mergeCell ref="W1192:W1201"/>
    <mergeCell ref="W1113:W1120"/>
    <mergeCell ref="W1097:W1104"/>
    <mergeCell ref="W1132:W1139"/>
    <mergeCell ref="X1192:X1201"/>
    <mergeCell ref="X1266:X1273"/>
    <mergeCell ref="V1105:V1112"/>
    <mergeCell ref="W1065:W1072"/>
    <mergeCell ref="X1105:X1112"/>
    <mergeCell ref="U1166:U1173"/>
    <mergeCell ref="W1018:W1027"/>
    <mergeCell ref="X1121:X1131"/>
    <mergeCell ref="W938:W945"/>
    <mergeCell ref="U1158:U1165"/>
    <mergeCell ref="V876:V883"/>
    <mergeCell ref="W992:W1006"/>
    <mergeCell ref="V1081:V1088"/>
    <mergeCell ref="U892:U899"/>
    <mergeCell ref="W1149:W1157"/>
    <mergeCell ref="T1149:T1157"/>
    <mergeCell ref="T984:T991"/>
    <mergeCell ref="T908:T916"/>
    <mergeCell ref="T1113:T1120"/>
    <mergeCell ref="T1081:T1088"/>
    <mergeCell ref="T1166:T1173"/>
    <mergeCell ref="W1158:W1165"/>
    <mergeCell ref="V992:V1006"/>
    <mergeCell ref="T1105:T1112"/>
    <mergeCell ref="U1097:U1104"/>
    <mergeCell ref="V938:V945"/>
    <mergeCell ref="X917:X937"/>
    <mergeCell ref="W908:W916"/>
    <mergeCell ref="W1089:W1096"/>
    <mergeCell ref="V962:V975"/>
    <mergeCell ref="W954:W961"/>
    <mergeCell ref="U917:U937"/>
    <mergeCell ref="U1028:U1040"/>
    <mergeCell ref="U954:U961"/>
    <mergeCell ref="V690:V697"/>
    <mergeCell ref="W1307:W1314"/>
    <mergeCell ref="U1266:U1273"/>
    <mergeCell ref="X1307:X1314"/>
    <mergeCell ref="X1315:X1322"/>
    <mergeCell ref="U1307:U1314"/>
    <mergeCell ref="S1113:S1120"/>
    <mergeCell ref="T1183:T1191"/>
    <mergeCell ref="W1210:W1218"/>
    <mergeCell ref="V1192:V1201"/>
    <mergeCell ref="V1132:V1139"/>
    <mergeCell ref="V1121:V1131"/>
    <mergeCell ref="X1202:X1209"/>
    <mergeCell ref="V1140:V1148"/>
    <mergeCell ref="X1140:X1148"/>
    <mergeCell ref="V1149:V1157"/>
    <mergeCell ref="V1166:V1173"/>
    <mergeCell ref="W1174:W1182"/>
    <mergeCell ref="W1202:W1209"/>
    <mergeCell ref="X1183:X1191"/>
    <mergeCell ref="X1166:X1173"/>
    <mergeCell ref="X1158:X1165"/>
    <mergeCell ref="X1132:X1139"/>
    <mergeCell ref="T1140:T1148"/>
    <mergeCell ref="T1132:T1139"/>
    <mergeCell ref="V1049:V1056"/>
    <mergeCell ref="W1183:W1191"/>
    <mergeCell ref="V1174:V1182"/>
    <mergeCell ref="X946:X953"/>
    <mergeCell ref="V858:V867"/>
    <mergeCell ref="U1132:U1139"/>
    <mergeCell ref="V1113:V1120"/>
    <mergeCell ref="W808:W815"/>
    <mergeCell ref="V892:V899"/>
    <mergeCell ref="V799:V807"/>
    <mergeCell ref="W816:W823"/>
    <mergeCell ref="O892:O899"/>
    <mergeCell ref="W757:W773"/>
    <mergeCell ref="W876:W883"/>
    <mergeCell ref="X790:X798"/>
    <mergeCell ref="X740:X748"/>
    <mergeCell ref="X841:X848"/>
    <mergeCell ref="X732:X739"/>
    <mergeCell ref="U650:U666"/>
    <mergeCell ref="U757:U773"/>
    <mergeCell ref="X757:X773"/>
    <mergeCell ref="I843:I844"/>
    <mergeCell ref="R849:R857"/>
    <mergeCell ref="R757:R773"/>
    <mergeCell ref="R816:R823"/>
    <mergeCell ref="T799:T807"/>
    <mergeCell ref="X816:X823"/>
    <mergeCell ref="T833:T840"/>
    <mergeCell ref="W849:W857"/>
    <mergeCell ref="R808:R815"/>
    <mergeCell ref="W841:W848"/>
    <mergeCell ref="S808:S815"/>
    <mergeCell ref="V816:V823"/>
    <mergeCell ref="I872:I873"/>
    <mergeCell ref="X858:X867"/>
    <mergeCell ref="P790:P798"/>
    <mergeCell ref="X825:X832"/>
    <mergeCell ref="U740:U748"/>
    <mergeCell ref="V740:V748"/>
    <mergeCell ref="X892:X899"/>
    <mergeCell ref="T884:T891"/>
    <mergeCell ref="X868:X875"/>
    <mergeCell ref="V868:V875"/>
    <mergeCell ref="P841:P848"/>
    <mergeCell ref="I862:I864"/>
    <mergeCell ref="I874:I875"/>
    <mergeCell ref="I870:I871"/>
    <mergeCell ref="O841:O848"/>
    <mergeCell ref="I849:I850"/>
    <mergeCell ref="P858:P867"/>
    <mergeCell ref="I912:I914"/>
    <mergeCell ref="I902:I903"/>
    <mergeCell ref="I853:I854"/>
    <mergeCell ref="I855:I857"/>
    <mergeCell ref="I880:I881"/>
    <mergeCell ref="H876:H883"/>
    <mergeCell ref="Q908:Q916"/>
    <mergeCell ref="O868:O875"/>
    <mergeCell ref="I886:I887"/>
    <mergeCell ref="W868:W875"/>
    <mergeCell ref="I892:I893"/>
    <mergeCell ref="I878:I879"/>
    <mergeCell ref="O884:O891"/>
    <mergeCell ref="I847:I848"/>
    <mergeCell ref="I876:I877"/>
    <mergeCell ref="O900:O907"/>
    <mergeCell ref="W858:W867"/>
    <mergeCell ref="S868:S875"/>
    <mergeCell ref="T876:T883"/>
    <mergeCell ref="T858:T867"/>
    <mergeCell ref="T849:T857"/>
    <mergeCell ref="H917:H937"/>
    <mergeCell ref="G892:G899"/>
    <mergeCell ref="I790:I791"/>
    <mergeCell ref="I833:I834"/>
    <mergeCell ref="G833:G840"/>
    <mergeCell ref="H841:H848"/>
    <mergeCell ref="I890:I891"/>
    <mergeCell ref="G849:G857"/>
    <mergeCell ref="G884:G891"/>
    <mergeCell ref="H868:H875"/>
    <mergeCell ref="H858:H867"/>
    <mergeCell ref="I799:I800"/>
    <mergeCell ref="I818:I819"/>
    <mergeCell ref="I820:I821"/>
    <mergeCell ref="I822:I823"/>
    <mergeCell ref="I845:I846"/>
    <mergeCell ref="V849:V857"/>
    <mergeCell ref="S892:S899"/>
    <mergeCell ref="T892:T899"/>
    <mergeCell ref="T808:T815"/>
    <mergeCell ref="S833:S840"/>
    <mergeCell ref="U799:U807"/>
    <mergeCell ref="Q917:Q937"/>
    <mergeCell ref="I801:I802"/>
    <mergeCell ref="Q808:Q815"/>
    <mergeCell ref="Q825:Q832"/>
    <mergeCell ref="V808:V815"/>
    <mergeCell ref="T816:T823"/>
    <mergeCell ref="T868:T875"/>
    <mergeCell ref="I894:I895"/>
    <mergeCell ref="I851:I852"/>
    <mergeCell ref="P876:P883"/>
    <mergeCell ref="I906:I907"/>
    <mergeCell ref="I858:I859"/>
    <mergeCell ref="I792:I793"/>
    <mergeCell ref="A413:A428"/>
    <mergeCell ref="A429:A436"/>
    <mergeCell ref="C453:C461"/>
    <mergeCell ref="B453:B461"/>
    <mergeCell ref="E445:E452"/>
    <mergeCell ref="B445:B452"/>
    <mergeCell ref="A445:A452"/>
    <mergeCell ref="B520:B528"/>
    <mergeCell ref="B573:B580"/>
    <mergeCell ref="B492:B509"/>
    <mergeCell ref="C650:C666"/>
    <mergeCell ref="F708:F721"/>
    <mergeCell ref="F581:F649"/>
    <mergeCell ref="E690:E697"/>
    <mergeCell ref="E581:E649"/>
    <mergeCell ref="E650:E666"/>
    <mergeCell ref="A581:A649"/>
    <mergeCell ref="E520:E528"/>
    <mergeCell ref="E429:E436"/>
    <mergeCell ref="B553:B560"/>
    <mergeCell ref="H799:H807"/>
    <mergeCell ref="I831:I832"/>
    <mergeCell ref="H900:H907"/>
    <mergeCell ref="I837:I838"/>
    <mergeCell ref="I835:I836"/>
    <mergeCell ref="H825:H832"/>
    <mergeCell ref="H849:H857"/>
    <mergeCell ref="H808:H815"/>
    <mergeCell ref="I904:I905"/>
    <mergeCell ref="O553:O560"/>
    <mergeCell ref="O545:O552"/>
    <mergeCell ref="I549:I550"/>
    <mergeCell ref="C484:C491"/>
    <mergeCell ref="C462:C483"/>
    <mergeCell ref="E484:E491"/>
    <mergeCell ref="H520:H528"/>
    <mergeCell ref="E545:E552"/>
    <mergeCell ref="C520:C528"/>
    <mergeCell ref="F462:F483"/>
    <mergeCell ref="G545:G552"/>
    <mergeCell ref="A492:A509"/>
    <mergeCell ref="A545:A552"/>
    <mergeCell ref="B462:B483"/>
    <mergeCell ref="A484:A491"/>
    <mergeCell ref="A462:A483"/>
    <mergeCell ref="B529:B544"/>
    <mergeCell ref="I524:I525"/>
    <mergeCell ref="I526:I528"/>
    <mergeCell ref="I547:I548"/>
    <mergeCell ref="O529:O544"/>
    <mergeCell ref="B545:B552"/>
    <mergeCell ref="I488:I489"/>
    <mergeCell ref="I551:I552"/>
    <mergeCell ref="I504:I509"/>
    <mergeCell ref="I492:I493"/>
    <mergeCell ref="H650:H666"/>
    <mergeCell ref="F690:F697"/>
    <mergeCell ref="F841:F848"/>
    <mergeCell ref="G722:G731"/>
    <mergeCell ref="F782:F789"/>
    <mergeCell ref="G782:G789"/>
    <mergeCell ref="F740:F748"/>
    <mergeCell ref="G749:G756"/>
    <mergeCell ref="F749:F756"/>
    <mergeCell ref="G774:G781"/>
    <mergeCell ref="F722:F731"/>
    <mergeCell ref="G808:G815"/>
    <mergeCell ref="G841:G848"/>
    <mergeCell ref="C437:C444"/>
    <mergeCell ref="I522:I523"/>
    <mergeCell ref="G529:G544"/>
    <mergeCell ref="I520:I521"/>
    <mergeCell ref="F757:F773"/>
    <mergeCell ref="G790:G798"/>
    <mergeCell ref="F808:F815"/>
    <mergeCell ref="F816:F824"/>
    <mergeCell ref="F562:F571"/>
    <mergeCell ref="I577:I578"/>
    <mergeCell ref="I704:I705"/>
    <mergeCell ref="H749:H756"/>
    <mergeCell ref="H740:H748"/>
    <mergeCell ref="G946:G953"/>
    <mergeCell ref="F900:F907"/>
    <mergeCell ref="F833:F840"/>
    <mergeCell ref="G908:G916"/>
    <mergeCell ref="F858:F867"/>
    <mergeCell ref="F908:F916"/>
    <mergeCell ref="G917:G937"/>
    <mergeCell ref="E1266:E1273"/>
    <mergeCell ref="F799:F807"/>
    <mergeCell ref="G876:G883"/>
    <mergeCell ref="F892:F899"/>
    <mergeCell ref="G962:G975"/>
    <mergeCell ref="F1392:F1401"/>
    <mergeCell ref="F962:F975"/>
    <mergeCell ref="F992:F1006"/>
    <mergeCell ref="F954:F961"/>
    <mergeCell ref="E1498:E1505"/>
    <mergeCell ref="G1446:G1457"/>
    <mergeCell ref="G1402:G1412"/>
    <mergeCell ref="G1392:G1401"/>
    <mergeCell ref="F917:F937"/>
    <mergeCell ref="G868:G875"/>
    <mergeCell ref="E1323:E1330"/>
    <mergeCell ref="E1315:E1322"/>
    <mergeCell ref="G1340:G1351"/>
    <mergeCell ref="E1331:E1339"/>
    <mergeCell ref="F984:F991"/>
    <mergeCell ref="F1266:F1273"/>
    <mergeCell ref="F1253:F1265"/>
    <mergeCell ref="F1498:F1505"/>
    <mergeCell ref="G1498:G1505"/>
    <mergeCell ref="G1489:G1497"/>
    <mergeCell ref="H1466:H1477"/>
    <mergeCell ref="F1458:F1465"/>
    <mergeCell ref="H1430:H1437"/>
    <mergeCell ref="F1438:F1445"/>
    <mergeCell ref="G1422:G1429"/>
    <mergeCell ref="H1438:H1445"/>
    <mergeCell ref="G1458:G1465"/>
    <mergeCell ref="I1424:I1425"/>
    <mergeCell ref="I1520:I1521"/>
    <mergeCell ref="I1422:I1423"/>
    <mergeCell ref="H1458:H1465"/>
    <mergeCell ref="I1478:I1480"/>
    <mergeCell ref="I1498:I1499"/>
    <mergeCell ref="I1442:I1443"/>
    <mergeCell ref="I1438:I1439"/>
    <mergeCell ref="I1426:I1427"/>
    <mergeCell ref="I1469:I1471"/>
    <mergeCell ref="I1428:I1429"/>
    <mergeCell ref="I1430:I1431"/>
    <mergeCell ref="I1432:I1433"/>
    <mergeCell ref="I1460:I1461"/>
    <mergeCell ref="I1446:I1449"/>
    <mergeCell ref="I1453:I1454"/>
    <mergeCell ref="G1506:G1513"/>
    <mergeCell ref="F1514:F1521"/>
    <mergeCell ref="H1506:H1513"/>
    <mergeCell ref="F1466:F1477"/>
    <mergeCell ref="W1438:W1445"/>
    <mergeCell ref="W1430:W1437"/>
    <mergeCell ref="X1413:X1421"/>
    <mergeCell ref="X1438:X1445"/>
    <mergeCell ref="W1323:W1330"/>
    <mergeCell ref="W1466:W1477"/>
    <mergeCell ref="W1506:W1513"/>
    <mergeCell ref="X1506:X1513"/>
    <mergeCell ref="T1506:T1513"/>
    <mergeCell ref="W1498:W1505"/>
    <mergeCell ref="O1506:O1513"/>
    <mergeCell ref="T1438:T1445"/>
    <mergeCell ref="Q1514:Q1521"/>
    <mergeCell ref="I1407:I1409"/>
    <mergeCell ref="I1352:I1360"/>
    <mergeCell ref="I1396:I1398"/>
    <mergeCell ref="I1444:I1445"/>
    <mergeCell ref="I1516:I1517"/>
    <mergeCell ref="P1402:P1412"/>
    <mergeCell ref="T1413:T1421"/>
    <mergeCell ref="Q1413:Q1421"/>
    <mergeCell ref="S1422:S1429"/>
    <mergeCell ref="T1422:T1429"/>
    <mergeCell ref="P1506:P1513"/>
    <mergeCell ref="O1498:O1505"/>
    <mergeCell ref="O1438:O1445"/>
    <mergeCell ref="R1438:R1445"/>
    <mergeCell ref="I1458:I1459"/>
    <mergeCell ref="O1466:O1477"/>
    <mergeCell ref="O1340:O1351"/>
    <mergeCell ref="I1323:I1324"/>
    <mergeCell ref="R1323:R1330"/>
    <mergeCell ref="W1514:W1521"/>
    <mergeCell ref="X1551:X1561"/>
    <mergeCell ref="Q1506:Q1513"/>
    <mergeCell ref="U1530:U1542"/>
    <mergeCell ref="R1514:R1521"/>
    <mergeCell ref="W1543:W1550"/>
    <mergeCell ref="V1498:V1505"/>
    <mergeCell ref="V1514:V1521"/>
    <mergeCell ref="X1543:X1550"/>
    <mergeCell ref="U1506:U1513"/>
    <mergeCell ref="Q1530:Q1542"/>
    <mergeCell ref="S1489:S1497"/>
    <mergeCell ref="W1478:W1488"/>
    <mergeCell ref="G1081:G1088"/>
    <mergeCell ref="W1422:W1429"/>
    <mergeCell ref="X1514:X1521"/>
    <mergeCell ref="X1498:X1505"/>
    <mergeCell ref="P1514:P1521"/>
    <mergeCell ref="P1446:P1457"/>
    <mergeCell ref="I1434:I1435"/>
    <mergeCell ref="Q1466:Q1477"/>
    <mergeCell ref="X1323:X1330"/>
    <mergeCell ref="T1315:T1322"/>
    <mergeCell ref="S1458:S1465"/>
    <mergeCell ref="X1446:X1457"/>
    <mergeCell ref="X1422:X1429"/>
    <mergeCell ref="V1430:V1437"/>
    <mergeCell ref="S1430:S1437"/>
    <mergeCell ref="S1438:S1445"/>
    <mergeCell ref="X1298:X1306"/>
    <mergeCell ref="W1315:W1322"/>
    <mergeCell ref="W1331:W1339"/>
    <mergeCell ref="I1547:I1548"/>
    <mergeCell ref="S1466:S1477"/>
    <mergeCell ref="T1543:T1550"/>
    <mergeCell ref="P1543:P1550"/>
    <mergeCell ref="U1514:U1521"/>
    <mergeCell ref="T1478:T1488"/>
    <mergeCell ref="U1522:U1529"/>
    <mergeCell ref="R1522:R1529"/>
    <mergeCell ref="R1466:R1477"/>
    <mergeCell ref="R1478:R1488"/>
    <mergeCell ref="T1522:T1529"/>
    <mergeCell ref="T1498:T1505"/>
    <mergeCell ref="S1514:S1521"/>
    <mergeCell ref="U1543:U1550"/>
    <mergeCell ref="V1530:V1542"/>
    <mergeCell ref="S1543:S1550"/>
    <mergeCell ref="R1498:R1505"/>
    <mergeCell ref="Q1543:Q1550"/>
    <mergeCell ref="V1478:V1488"/>
    <mergeCell ref="U1498:U1505"/>
    <mergeCell ref="S1506:S1513"/>
    <mergeCell ref="V1522:V1529"/>
    <mergeCell ref="S1522:S1529"/>
    <mergeCell ref="R1489:R1497"/>
    <mergeCell ref="I1450:I1452"/>
    <mergeCell ref="T1446:T1457"/>
    <mergeCell ref="Q1438:Q1445"/>
    <mergeCell ref="Q1489:Q1497"/>
    <mergeCell ref="P1489:P1497"/>
    <mergeCell ref="P1478:P1488"/>
    <mergeCell ref="I1462:I1463"/>
    <mergeCell ref="I1504:I1505"/>
    <mergeCell ref="I1526:I1527"/>
    <mergeCell ref="P1466:P1477"/>
    <mergeCell ref="I1514:I1515"/>
    <mergeCell ref="I1502:I1503"/>
    <mergeCell ref="I1524:I1525"/>
    <mergeCell ref="P1498:P1505"/>
    <mergeCell ref="O1489:O1497"/>
    <mergeCell ref="I1518:I1519"/>
    <mergeCell ref="I1496:I1497"/>
    <mergeCell ref="I1508:I1509"/>
    <mergeCell ref="O1522:O1529"/>
    <mergeCell ref="R1458:R1465"/>
    <mergeCell ref="B1575:B1582"/>
    <mergeCell ref="C1583:C1591"/>
    <mergeCell ref="B1635:B1649"/>
    <mergeCell ref="B1583:B1591"/>
    <mergeCell ref="B1599:B1606"/>
    <mergeCell ref="C1599:C1606"/>
    <mergeCell ref="G1551:G1561"/>
    <mergeCell ref="H1562:H1574"/>
    <mergeCell ref="H1551:H1561"/>
    <mergeCell ref="I1551:I1553"/>
    <mergeCell ref="I1572:I1574"/>
    <mergeCell ref="I1565:I1567"/>
    <mergeCell ref="I1562:I1564"/>
    <mergeCell ref="E1616:E1624"/>
    <mergeCell ref="I1635:I1636"/>
    <mergeCell ref="G1607:G1615"/>
    <mergeCell ref="H1625:H1634"/>
    <mergeCell ref="H1575:H1582"/>
    <mergeCell ref="G1583:G1591"/>
    <mergeCell ref="I1557:I1558"/>
    <mergeCell ref="I1612:I1613"/>
    <mergeCell ref="I1577:I1578"/>
    <mergeCell ref="B1616:B1624"/>
    <mergeCell ref="B1625:B1634"/>
    <mergeCell ref="B1592:B1598"/>
    <mergeCell ref="C1635:C1649"/>
    <mergeCell ref="C1575:C1582"/>
    <mergeCell ref="D1607:D1615"/>
    <mergeCell ref="D1616:D1624"/>
    <mergeCell ref="D1625:D1634"/>
    <mergeCell ref="D1635:D1649"/>
    <mergeCell ref="B1650:B1659"/>
    <mergeCell ref="B1712:B1719"/>
    <mergeCell ref="A1650:A1659"/>
    <mergeCell ref="C1650:C1659"/>
    <mergeCell ref="B1607:B1615"/>
    <mergeCell ref="C1607:C1615"/>
    <mergeCell ref="A1625:A1634"/>
    <mergeCell ref="C1616:C1624"/>
    <mergeCell ref="A1616:A1624"/>
    <mergeCell ref="A1720:A1731"/>
    <mergeCell ref="B1720:B1731"/>
    <mergeCell ref="C1669:C1677"/>
    <mergeCell ref="A1810:A1817"/>
    <mergeCell ref="C1625:C1634"/>
    <mergeCell ref="A1686:A1695"/>
    <mergeCell ref="A1678:A1685"/>
    <mergeCell ref="A1669:A1677"/>
    <mergeCell ref="B1678:B1685"/>
    <mergeCell ref="A1768:A1776"/>
    <mergeCell ref="B1740:B1751"/>
    <mergeCell ref="B1704:B1711"/>
    <mergeCell ref="B1768:B1776"/>
    <mergeCell ref="A1777:A1784"/>
    <mergeCell ref="C1740:C1751"/>
    <mergeCell ref="B1752:B1759"/>
    <mergeCell ref="C1752:C1759"/>
    <mergeCell ref="C1720:C1731"/>
    <mergeCell ref="C1768:C1776"/>
    <mergeCell ref="A1740:A1751"/>
    <mergeCell ref="A1752:A1759"/>
    <mergeCell ref="A1760:A1767"/>
    <mergeCell ref="B1760:B1767"/>
    <mergeCell ref="B1732:B1739"/>
    <mergeCell ref="E1660:E1668"/>
    <mergeCell ref="E1777:E1784"/>
    <mergeCell ref="E1678:E1685"/>
    <mergeCell ref="E1768:E1776"/>
    <mergeCell ref="B1777:B1784"/>
    <mergeCell ref="B1669:B1677"/>
    <mergeCell ref="A1635:A1649"/>
    <mergeCell ref="C1777:C1784"/>
    <mergeCell ref="C1660:C1668"/>
    <mergeCell ref="H134:H141"/>
    <mergeCell ref="G134:G141"/>
    <mergeCell ref="B884:B891"/>
    <mergeCell ref="B892:B899"/>
    <mergeCell ref="C900:C907"/>
    <mergeCell ref="C1551:C1561"/>
    <mergeCell ref="A1562:A1574"/>
    <mergeCell ref="F1562:F1574"/>
    <mergeCell ref="C1562:C1574"/>
    <mergeCell ref="G1599:G1606"/>
    <mergeCell ref="H1599:H1606"/>
    <mergeCell ref="A1599:A1606"/>
    <mergeCell ref="G1478:G1488"/>
    <mergeCell ref="G1562:G1574"/>
    <mergeCell ref="E1650:E1659"/>
    <mergeCell ref="H1592:H1598"/>
    <mergeCell ref="H1616:H1624"/>
    <mergeCell ref="G1575:G1582"/>
    <mergeCell ref="E1562:E1574"/>
    <mergeCell ref="G1616:G1624"/>
    <mergeCell ref="G1678:G1685"/>
    <mergeCell ref="B1686:B1695"/>
    <mergeCell ref="I1485:I1488"/>
    <mergeCell ref="V1551:V1561"/>
    <mergeCell ref="X1530:X1542"/>
    <mergeCell ref="W1530:W1542"/>
    <mergeCell ref="A242:A249"/>
    <mergeCell ref="B242:B249"/>
    <mergeCell ref="C242:C249"/>
    <mergeCell ref="E242:E249"/>
    <mergeCell ref="F242:F249"/>
    <mergeCell ref="A1266:A1273"/>
    <mergeCell ref="A1881:A1887"/>
    <mergeCell ref="V1881:V1887"/>
    <mergeCell ref="T1843:T1851"/>
    <mergeCell ref="U1843:U1851"/>
    <mergeCell ref="S1881:S1887"/>
    <mergeCell ref="V1867:V1875"/>
    <mergeCell ref="O1867:O1875"/>
    <mergeCell ref="R1867:R1875"/>
    <mergeCell ref="V1843:V1851"/>
    <mergeCell ref="I1872:I1873"/>
    <mergeCell ref="G1867:G1875"/>
    <mergeCell ref="Q1867:Q1875"/>
    <mergeCell ref="G1720:G1731"/>
    <mergeCell ref="E1599:E1606"/>
    <mergeCell ref="F1696:F1719"/>
    <mergeCell ref="I1528:I1529"/>
    <mergeCell ref="P1522:P1529"/>
    <mergeCell ref="U242:U249"/>
    <mergeCell ref="V242:V249"/>
    <mergeCell ref="U1635:U1649"/>
    <mergeCell ref="I1475:I1477"/>
    <mergeCell ref="A1732:A1739"/>
    <mergeCell ref="S1592:S1598"/>
    <mergeCell ref="X1635:X1649"/>
    <mergeCell ref="I1698:I1699"/>
    <mergeCell ref="I1706:I1707"/>
    <mergeCell ref="U1686:U1695"/>
    <mergeCell ref="T1696:T1703"/>
    <mergeCell ref="U1696:U1703"/>
    <mergeCell ref="W1686:W1695"/>
    <mergeCell ref="X1686:X1695"/>
    <mergeCell ref="V1704:V1711"/>
    <mergeCell ref="W1660:W1668"/>
    <mergeCell ref="X1660:X1668"/>
    <mergeCell ref="X1650:X1659"/>
    <mergeCell ref="Q1446:Q1457"/>
    <mergeCell ref="I1680:I1681"/>
    <mergeCell ref="P1626:P1634"/>
    <mergeCell ref="V1678:V1685"/>
    <mergeCell ref="W1669:W1677"/>
    <mergeCell ref="V1669:V1677"/>
    <mergeCell ref="W1551:W1561"/>
    <mergeCell ref="S1678:S1685"/>
    <mergeCell ref="X1669:X1677"/>
    <mergeCell ref="U1660:U1668"/>
    <mergeCell ref="V1660:V1668"/>
    <mergeCell ref="W1635:W1649"/>
    <mergeCell ref="I1554:I1556"/>
    <mergeCell ref="U1466:U1477"/>
    <mergeCell ref="U1489:U1497"/>
    <mergeCell ref="T1466:T1477"/>
    <mergeCell ref="V1506:V1513"/>
    <mergeCell ref="I1489:I1490"/>
    <mergeCell ref="T1650:T1659"/>
    <mergeCell ref="I1549:I1550"/>
    <mergeCell ref="V1562:V1574"/>
    <mergeCell ref="Q1551:Q1561"/>
    <mergeCell ref="T1551:T1561"/>
    <mergeCell ref="Q1562:Q1574"/>
    <mergeCell ref="S1562:S1574"/>
    <mergeCell ref="O1551:O1561"/>
    <mergeCell ref="S1551:S1561"/>
    <mergeCell ref="Q1522:Q1529"/>
    <mergeCell ref="R1530:R1542"/>
    <mergeCell ref="R1543:R1550"/>
    <mergeCell ref="I1540:I1542"/>
    <mergeCell ref="I1678:I1679"/>
    <mergeCell ref="O1678:O1685"/>
    <mergeCell ref="S1530:S1542"/>
    <mergeCell ref="T1530:T1542"/>
    <mergeCell ref="O1530:O1542"/>
    <mergeCell ref="P1530:P1542"/>
    <mergeCell ref="P1660:P1668"/>
    <mergeCell ref="T1660:T1668"/>
    <mergeCell ref="I1684:I1685"/>
    <mergeCell ref="Q1660:Q1668"/>
    <mergeCell ref="V1650:V1659"/>
    <mergeCell ref="S1660:S1668"/>
    <mergeCell ref="O1669:O1677"/>
    <mergeCell ref="Q1650:Q1659"/>
    <mergeCell ref="R1650:R1659"/>
    <mergeCell ref="S1650:S1659"/>
    <mergeCell ref="Q1669:Q1677"/>
    <mergeCell ref="R1669:R1677"/>
    <mergeCell ref="R1551:R1561"/>
    <mergeCell ref="P1551:P1561"/>
    <mergeCell ref="V1635:V1649"/>
    <mergeCell ref="B1810:B1817"/>
    <mergeCell ref="C1810:C1817"/>
    <mergeCell ref="A1785:A1792"/>
    <mergeCell ref="A1801:A1809"/>
    <mergeCell ref="E1793:E1800"/>
    <mergeCell ref="B1801:B1809"/>
    <mergeCell ref="C1785:C1792"/>
    <mergeCell ref="A1793:A1800"/>
    <mergeCell ref="B1793:B1800"/>
    <mergeCell ref="C1793:C1800"/>
    <mergeCell ref="S1669:S1677"/>
    <mergeCell ref="T1669:T1677"/>
    <mergeCell ref="O1686:O1695"/>
    <mergeCell ref="P1686:P1695"/>
    <mergeCell ref="I1714:I1715"/>
    <mergeCell ref="S1704:S1711"/>
    <mergeCell ref="T1704:T1711"/>
    <mergeCell ref="U1704:U1711"/>
    <mergeCell ref="C1686:C1695"/>
    <mergeCell ref="V1760:V1767"/>
    <mergeCell ref="V1696:V1703"/>
    <mergeCell ref="I1688:I1689"/>
    <mergeCell ref="O1768:O1776"/>
    <mergeCell ref="T1712:T1719"/>
    <mergeCell ref="Q1712:Q1719"/>
    <mergeCell ref="P1720:P1730"/>
    <mergeCell ref="O1720:O1730"/>
    <mergeCell ref="S1712:S1719"/>
    <mergeCell ref="O1752:O1759"/>
    <mergeCell ref="V1686:V1695"/>
    <mergeCell ref="U1650:U1659"/>
    <mergeCell ref="C1801:C1809"/>
    <mergeCell ref="F1785:F1792"/>
    <mergeCell ref="C1696:C1719"/>
    <mergeCell ref="F1768:F1776"/>
    <mergeCell ref="F1777:F1784"/>
    <mergeCell ref="G1752:G1759"/>
    <mergeCell ref="S1777:S1784"/>
    <mergeCell ref="T1777:T1784"/>
    <mergeCell ref="U1777:U1784"/>
    <mergeCell ref="V1777:V1784"/>
    <mergeCell ref="W1777:W1784"/>
    <mergeCell ref="X1777:X1784"/>
    <mergeCell ref="W1650:W1659"/>
    <mergeCell ref="O1704:O1711"/>
    <mergeCell ref="Q1686:Q1695"/>
    <mergeCell ref="I1690:I1691"/>
    <mergeCell ref="S1696:S1703"/>
    <mergeCell ref="W1760:W1767"/>
    <mergeCell ref="X1760:X1767"/>
    <mergeCell ref="W1696:W1703"/>
    <mergeCell ref="I1682:I1683"/>
    <mergeCell ref="O1650:O1659"/>
    <mergeCell ref="P1650:P1659"/>
    <mergeCell ref="C1732:C1739"/>
    <mergeCell ref="W1793:W1800"/>
    <mergeCell ref="F1793:F1800"/>
    <mergeCell ref="I1803:I1804"/>
    <mergeCell ref="G1777:G1784"/>
    <mergeCell ref="X1793:X1800"/>
    <mergeCell ref="W1704:W1711"/>
    <mergeCell ref="I1746:I1751"/>
    <mergeCell ref="W1785:W1792"/>
    <mergeCell ref="B1562:B1574"/>
    <mergeCell ref="G1625:G1634"/>
    <mergeCell ref="H1635:H1649"/>
    <mergeCell ref="G1703:G1711"/>
    <mergeCell ref="F1686:F1695"/>
    <mergeCell ref="E1686:E1695"/>
    <mergeCell ref="F1678:F1685"/>
    <mergeCell ref="E1720:E1731"/>
    <mergeCell ref="B1696:B1703"/>
    <mergeCell ref="F1752:F1759"/>
    <mergeCell ref="H1660:H1668"/>
    <mergeCell ref="C1947:C1948"/>
    <mergeCell ref="E1947:E1948"/>
    <mergeCell ref="W1947:W1948"/>
    <mergeCell ref="X1947:X1948"/>
    <mergeCell ref="H1947:H1948"/>
    <mergeCell ref="G1947:G1948"/>
    <mergeCell ref="F1947:F1948"/>
    <mergeCell ref="P1867:P1875"/>
    <mergeCell ref="I1848:I1849"/>
    <mergeCell ref="I1822:I1823"/>
    <mergeCell ref="I1845:I1847"/>
    <mergeCell ref="F1843:F1851"/>
    <mergeCell ref="H1881:H1887"/>
    <mergeCell ref="G1843:G1851"/>
    <mergeCell ref="C1834:C1841"/>
    <mergeCell ref="X1712:X1719"/>
    <mergeCell ref="G1712:G1719"/>
    <mergeCell ref="C1678:C1685"/>
    <mergeCell ref="E1752:E1759"/>
    <mergeCell ref="E1785:E1792"/>
    <mergeCell ref="E1669:E1677"/>
    <mergeCell ref="P453:P461"/>
    <mergeCell ref="Q453:Q461"/>
    <mergeCell ref="R453:R461"/>
    <mergeCell ref="T453:T461"/>
    <mergeCell ref="S453:S461"/>
    <mergeCell ref="U453:U461"/>
    <mergeCell ref="V453:V461"/>
    <mergeCell ref="X453:X461"/>
    <mergeCell ref="A1696:A1719"/>
    <mergeCell ref="V1947:V1948"/>
    <mergeCell ref="I1402:I1403"/>
    <mergeCell ref="I1491:I1492"/>
    <mergeCell ref="I1440:I1441"/>
    <mergeCell ref="G1635:G1649"/>
    <mergeCell ref="H1696:H1719"/>
    <mergeCell ref="G1732:G1739"/>
    <mergeCell ref="F1650:F1659"/>
    <mergeCell ref="F1635:F1649"/>
    <mergeCell ref="O453:O461"/>
    <mergeCell ref="Q1274:Q1281"/>
    <mergeCell ref="R1274:R1281"/>
    <mergeCell ref="S1274:S1281"/>
    <mergeCell ref="T1274:T1281"/>
    <mergeCell ref="U1274:U1281"/>
    <mergeCell ref="V1274:V1281"/>
    <mergeCell ref="W1274:W1281"/>
    <mergeCell ref="X1274:X1281"/>
    <mergeCell ref="X1696:X1703"/>
    <mergeCell ref="A1274:A1281"/>
    <mergeCell ref="B1274:B1281"/>
    <mergeCell ref="C1274:C1281"/>
    <mergeCell ref="E1274:E128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2020-01-15T12:45:08Z</dcterms:modified>
</cp:coreProperties>
</file>